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T:\21 - Shelf\Billing Docs\ORDER FORMS\CATALOG\2025\"/>
    </mc:Choice>
  </mc:AlternateContent>
  <xr:revisionPtr revIDLastSave="0" documentId="13_ncr:1_{FC4CBE73-689B-4660-B59D-2E9A06FDA6E7}" xr6:coauthVersionLast="47" xr6:coauthVersionMax="47" xr10:uidLastSave="{00000000-0000-0000-0000-000000000000}"/>
  <bookViews>
    <workbookView xWindow="-108" yWindow="-108" windowWidth="23256" windowHeight="13896" xr2:uid="{00000000-000D-0000-FFFF-FFFF00000000}"/>
  </bookViews>
  <sheets>
    <sheet name="TN CB  MATERIAL" sheetId="1" r:id="rId1"/>
    <sheet name="TN CB PRECODING" sheetId="2" r:id="rId2"/>
    <sheet name="TN CB SCORING" sheetId="3" r:id="rId3"/>
    <sheet name="POC" sheetId="4" r:id="rId4"/>
    <sheet name="Shipping" sheetId="5" state="hidden" r:id="rId5"/>
  </sheets>
  <externalReferences>
    <externalReference r:id="rId6"/>
    <externalReference r:id="rId7"/>
    <externalReference r:id="rId8"/>
  </externalReferences>
  <definedNames>
    <definedName name="Answer" localSheetId="4">'[1]Order Form'!#REF!</definedName>
    <definedName name="Answer" localSheetId="1">'[1]Order Form'!#REF!</definedName>
    <definedName name="Answer" localSheetId="2">'[1]Order Form'!#REF!</definedName>
    <definedName name="Answer">'[1]Order Form'!#REF!</definedName>
    <definedName name="Basic">[2]!Table2[Basic]</definedName>
    <definedName name="ColumnTitle1" localSheetId="1">#REF!</definedName>
    <definedName name="ColumnTitle1" localSheetId="2">#REF!</definedName>
    <definedName name="ColumnTitle1">#REF!</definedName>
    <definedName name="ColumnTitleRegion1..B11.1" localSheetId="1">#REF!</definedName>
    <definedName name="ColumnTitleRegion1..B11.1" localSheetId="2">#REF!</definedName>
    <definedName name="ColumnTitleRegion1..B11.1">#REF!</definedName>
    <definedName name="ColumnTitleRegion2..G14.1" localSheetId="1">#REF!</definedName>
    <definedName name="ColumnTitleRegion2..G14.1" localSheetId="2">#REF!</definedName>
    <definedName name="ColumnTitleRegion2..G14.1">#REF!</definedName>
    <definedName name="fycufcutfcufc">#REF!</definedName>
    <definedName name="Grades">'[2]Drop Down '!$D$1:$D$13</definedName>
    <definedName name="kjn" localSheetId="1">#REF!</definedName>
    <definedName name="kjn" localSheetId="2">#REF!</definedName>
    <definedName name="kjn">#REF!</definedName>
    <definedName name="Plan" localSheetId="1">#REF!</definedName>
    <definedName name="Plan" localSheetId="2">#REF!</definedName>
    <definedName name="Plan">#REF!</definedName>
    <definedName name="Plan1">[2]!Table4[Plan1]</definedName>
    <definedName name="Plan3">[2]!Table5[Plan3]</definedName>
    <definedName name="_xlnm.Print_Area" localSheetId="1">'TN CB PRECODING'!$A$1:$BH$40</definedName>
    <definedName name="_xlnm.Print_Area" localSheetId="2">'TN CB SCORING'!$A$1:$BH$50</definedName>
    <definedName name="RowTitleRegion1..G4" localSheetId="4">#REF!</definedName>
    <definedName name="RowTitleRegion1..G4" localSheetId="1">#REF!</definedName>
    <definedName name="RowTitleRegion1..G4" localSheetId="2">#REF!</definedName>
    <definedName name="RowTitleRegion1..G4">#REF!</definedName>
    <definedName name="RowTitleRegion2..G7" localSheetId="4">#REF!</definedName>
    <definedName name="RowTitleRegion2..G7" localSheetId="1">#REF!</definedName>
    <definedName name="RowTitleRegion2..G7" localSheetId="2">#REF!</definedName>
    <definedName name="RowTitleRegion2..G7">#REF!</definedName>
    <definedName name="RowTitleRegion3..D12" localSheetId="4">#REF!</definedName>
    <definedName name="RowTitleRegion3..D12" localSheetId="1">#REF!</definedName>
    <definedName name="RowTitleRegion3..D12" localSheetId="2">#REF!</definedName>
    <definedName name="RowTitleRegion3..D12">#REF!</definedName>
    <definedName name="RowTitleRegion4..G26">#REF!</definedName>
    <definedName name="Scoring" localSheetId="4">'[1]Order Form'!#REF!</definedName>
    <definedName name="Scoring" localSheetId="1">'[1]Order Form'!#REF!</definedName>
    <definedName name="Scoring" localSheetId="2">'[1]Order Form'!#REF!</definedName>
    <definedName name="Scoring">'[1]Order Form'!#REF!</definedName>
    <definedName name="ServiceType">[2]!Table1[Service Type]</definedName>
    <definedName name="valuevx">42.314159</definedName>
    <definedName name="Version">'[1]Order Form'!#REF!</definedName>
    <definedName name="vertex42_copyright" hidden="1">"© 2017 Vertex42 LLC"</definedName>
    <definedName name="vertex42_id" hidden="1">"quotation-template.xlsx"</definedName>
    <definedName name="vertex42_title" hidden="1">"Quotation Template"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O25" i="2" l="1"/>
  <c r="AZ26" i="2" s="1"/>
  <c r="BL40" i="3" l="1"/>
  <c r="AZ35" i="3"/>
  <c r="AZ34" i="3"/>
  <c r="AZ33" i="3"/>
  <c r="AZ32" i="3"/>
  <c r="B31" i="3"/>
  <c r="AZ31" i="3" s="1"/>
  <c r="AZ30" i="3"/>
  <c r="AZ29" i="3"/>
  <c r="AZ28" i="3"/>
  <c r="AZ27" i="3"/>
  <c r="AP14" i="3"/>
  <c r="AP13" i="3"/>
  <c r="AZ12" i="3"/>
  <c r="AP12" i="3"/>
  <c r="AP11" i="3"/>
  <c r="AP10" i="3"/>
  <c r="AP9" i="3"/>
  <c r="AP8" i="3"/>
  <c r="AZ27" i="2"/>
  <c r="BL32" i="2"/>
  <c r="BL30" i="2"/>
  <c r="AZ25" i="2"/>
  <c r="AZ32" i="2" s="1"/>
  <c r="AP14" i="2"/>
  <c r="AP13" i="2"/>
  <c r="AZ12" i="2"/>
  <c r="AP12" i="2"/>
  <c r="AP11" i="2"/>
  <c r="AP10" i="2"/>
  <c r="AP9" i="2"/>
  <c r="AP8" i="2"/>
  <c r="AZ39" i="1"/>
  <c r="AZ38" i="1"/>
  <c r="AZ37" i="1"/>
  <c r="AZ36" i="1"/>
  <c r="AZ35" i="1"/>
  <c r="AZ34" i="1"/>
  <c r="AZ33" i="1"/>
  <c r="AZ32" i="1"/>
  <c r="AZ40" i="3" l="1"/>
  <c r="AU38" i="3" s="1"/>
  <c r="AZ30" i="2"/>
  <c r="AP14" i="1"/>
  <c r="AP13" i="1"/>
  <c r="AZ12" i="1"/>
  <c r="AP12" i="1"/>
  <c r="AP11" i="1"/>
  <c r="AP10" i="1"/>
  <c r="AP9" i="1"/>
  <c r="AP8" i="1"/>
  <c r="BL38" i="3" l="1"/>
  <c r="AZ38" i="3" s="1"/>
  <c r="BL42" i="3" s="1"/>
  <c r="AZ42" i="3" s="1"/>
  <c r="AZ33" i="2"/>
  <c r="AZ78" i="1"/>
  <c r="AZ77" i="1"/>
  <c r="AZ41" i="3" l="1"/>
  <c r="AZ43" i="3" s="1"/>
  <c r="AZ74" i="1"/>
  <c r="AZ73" i="1"/>
  <c r="AZ72" i="1"/>
  <c r="AZ47" i="1" l="1"/>
  <c r="AZ48" i="1"/>
  <c r="AZ66" i="1"/>
  <c r="AZ62" i="1"/>
  <c r="AZ27" i="1"/>
  <c r="AZ28" i="1"/>
  <c r="AZ71" i="1"/>
  <c r="AZ70" i="1"/>
  <c r="AZ49" i="1"/>
  <c r="AZ46" i="1"/>
  <c r="AZ45" i="1"/>
  <c r="AZ44" i="1"/>
  <c r="AZ43" i="1"/>
  <c r="AZ67" i="1"/>
  <c r="AZ65" i="1"/>
  <c r="AZ64" i="1"/>
  <c r="AZ63" i="1"/>
  <c r="AZ53" i="1"/>
  <c r="AZ57" i="1" l="1"/>
  <c r="AZ58" i="1"/>
  <c r="AZ56" i="1"/>
  <c r="AZ55" i="1"/>
  <c r="AZ54" i="1"/>
  <c r="AZ25" i="1" l="1"/>
  <c r="AZ26" i="1"/>
  <c r="AZ24" i="1"/>
  <c r="AZ79" i="1" l="1"/>
  <c r="AZ80" i="1" s="1"/>
  <c r="AZ81" i="1" l="1"/>
</calcChain>
</file>

<file path=xl/sharedStrings.xml><?xml version="1.0" encoding="utf-8"?>
<sst xmlns="http://schemas.openxmlformats.org/spreadsheetml/2006/main" count="300" uniqueCount="166">
  <si>
    <t>Name:</t>
  </si>
  <si>
    <t>Organization Name:</t>
  </si>
  <si>
    <t>Phone:</t>
  </si>
  <si>
    <t>Email:</t>
  </si>
  <si>
    <t>City:</t>
  </si>
  <si>
    <t>State:</t>
  </si>
  <si>
    <t>Zip Code:</t>
  </si>
  <si>
    <t>Email Address:</t>
  </si>
  <si>
    <t>Shipping Address:</t>
  </si>
  <si>
    <t>Ship to</t>
  </si>
  <si>
    <t>Bill to</t>
  </si>
  <si>
    <t>Phone: 800-538-9547   Fax: 800-282-0266</t>
  </si>
  <si>
    <t>25/pkg.</t>
  </si>
  <si>
    <t>Item Description</t>
  </si>
  <si>
    <t>Price</t>
  </si>
  <si>
    <t>ISBN</t>
  </si>
  <si>
    <t>Total</t>
  </si>
  <si>
    <t>Each</t>
  </si>
  <si>
    <t>Ship Via:</t>
  </si>
  <si>
    <t>Order Date:</t>
  </si>
  <si>
    <t>P.O. #:</t>
  </si>
  <si>
    <t>Subtotal:</t>
  </si>
  <si>
    <t>Grand Total:</t>
  </si>
  <si>
    <t>Shipping (est.):</t>
  </si>
  <si>
    <t>C5480900</t>
  </si>
  <si>
    <t>C5481000</t>
  </si>
  <si>
    <t>C5481100</t>
  </si>
  <si>
    <t>C5481200</t>
  </si>
  <si>
    <t>C5481300</t>
  </si>
  <si>
    <t>C5481400</t>
  </si>
  <si>
    <t>C5481500</t>
  </si>
  <si>
    <t>C5481600</t>
  </si>
  <si>
    <t>Grade K, Level 10 Complete Battery Test Booklets</t>
  </si>
  <si>
    <t>Grade 11/12, Level 21/22 Complete Battery Test Booklets</t>
  </si>
  <si>
    <t>Grade 1, Level 11 Complete Battery Test Booklets</t>
  </si>
  <si>
    <t>Grade 2, Level 12 Complete Battery Test Booklets</t>
  </si>
  <si>
    <t>Grade 3, Level 13 Complete Battery Test Booklets</t>
  </si>
  <si>
    <t>Grade 4, Level 14 Complete Battery Test Booklets</t>
  </si>
  <si>
    <t>Grade 5, Level 15 Complete Battery Test Booklets</t>
  </si>
  <si>
    <t>Grade 6, Level 16 Complete Battery Test Booklets</t>
  </si>
  <si>
    <t>Grade 7, Level 17 Complete Battery Test Booklets</t>
  </si>
  <si>
    <t>Grade 8, Level 18 Complete Battery Test Booklets</t>
  </si>
  <si>
    <t>Grade 9, Level 19 Complete Battery Test Booklets</t>
  </si>
  <si>
    <t>Grade 10, Level 20 Complete Battery Test Booklets</t>
  </si>
  <si>
    <t>C5476000</t>
  </si>
  <si>
    <t>C5476100</t>
  </si>
  <si>
    <t>C5476200</t>
  </si>
  <si>
    <t>C5476300</t>
  </si>
  <si>
    <t>C5476400</t>
  </si>
  <si>
    <t>C5476500</t>
  </si>
  <si>
    <t>COMPLETE BATTERY PRACTICE ACTIVITIES</t>
  </si>
  <si>
    <t>Grade K, Level 10 Directions for Practice Activities</t>
  </si>
  <si>
    <t>Grade 1, Level 11 Directions for Practice Activities</t>
  </si>
  <si>
    <t>Grade 2, Level 12 Directions for Practice Activities</t>
  </si>
  <si>
    <t>Grade 3, Level 13 Directions for Practice Activities</t>
  </si>
  <si>
    <t>Grades 4-5, Levels 14-15 Directions for Practice Activities</t>
  </si>
  <si>
    <t>Grades 6-8, Levels 16-18 Directions for Practice Activities</t>
  </si>
  <si>
    <t>Grade K, Level 10 Practice Activities</t>
  </si>
  <si>
    <t>Grade 1, Level 11 Practice Activities</t>
  </si>
  <si>
    <t>Grade 2, Level 12 Practice Activities</t>
  </si>
  <si>
    <t>Grade 3, Level 13 Practice Activities</t>
  </si>
  <si>
    <t>Grades 4-5, Levels 14-15 Practice Activities</t>
  </si>
  <si>
    <t>Grades 6-8, Levels 16-18 Practice Activities</t>
  </si>
  <si>
    <t>C5476700</t>
  </si>
  <si>
    <t>C5476800</t>
  </si>
  <si>
    <t>C5476900</t>
  </si>
  <si>
    <t>C5477000</t>
  </si>
  <si>
    <t>C5477100</t>
  </si>
  <si>
    <t>C5477200</t>
  </si>
  <si>
    <t>Grade K, Level 10 Complete Battery Test Directions</t>
  </si>
  <si>
    <t>Grade 1, Level 11 Complete Battery Test Directions</t>
  </si>
  <si>
    <t>Grade 2, Level 12 Complete Battery Test Directions</t>
  </si>
  <si>
    <t>Grade 3, Level 13 Complete Battery Test Directions</t>
  </si>
  <si>
    <t>Grades 4-5, Levels 14-15 Complete Battery Test Directions</t>
  </si>
  <si>
    <t>Grades 6-8, Levels 16-18 Complete Battery Test Directions</t>
  </si>
  <si>
    <t>Grades 9-12, Levels 19-22 Complete Battery Test Directions</t>
  </si>
  <si>
    <t>50/pkg.</t>
  </si>
  <si>
    <t>Teacher's Guide to TerraNova, Third Edition</t>
  </si>
  <si>
    <t>Email: ShelfCustomerService@DataRecognitionCorp.com</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</si>
  <si>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</si>
  <si>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C5493003</t>
  </si>
  <si>
    <t>Please submit your orders to DRC Shelf Customer Service via phone, fax, email, or mail.</t>
  </si>
  <si>
    <t>PO Box 398, Hopkins, MN 55343-0398</t>
  </si>
  <si>
    <t>Billing Address:</t>
  </si>
  <si>
    <t>C5560300</t>
  </si>
  <si>
    <t>C5560100</t>
  </si>
  <si>
    <t>C5560200</t>
  </si>
  <si>
    <t>PROFESSIONAL DEVELOPMENT</t>
  </si>
  <si>
    <t>C8738400</t>
  </si>
  <si>
    <t>C8738300</t>
  </si>
  <si>
    <t>Qty</t>
  </si>
  <si>
    <t>Unit</t>
  </si>
  <si>
    <t>TerraNova 3rd Ed. Web-based Training</t>
  </si>
  <si>
    <t>TerraNova 3rd Ed. On-site Training</t>
  </si>
  <si>
    <t>C9010000</t>
  </si>
  <si>
    <t>C9010100</t>
  </si>
  <si>
    <t>C9010200</t>
  </si>
  <si>
    <t>COMPLETE BATTERY CONSUMABLE TEST MATERIALS</t>
  </si>
  <si>
    <t>COMPLETE BATTERY REUSABLE TEST MATERIALS</t>
  </si>
  <si>
    <t xml:space="preserve">Each package of Test Booklets includes 1 Test Directions. </t>
  </si>
  <si>
    <t>C9010400</t>
  </si>
  <si>
    <t>ADDITIONAL TEST DIRECTIONS FOR COMPLETE BATTERY</t>
  </si>
  <si>
    <t>Each Package of Test Booklets includes 1 Test Direction</t>
  </si>
  <si>
    <t>C9010500</t>
  </si>
  <si>
    <t>C9010600</t>
  </si>
  <si>
    <t>C9010700</t>
  </si>
  <si>
    <t>C9010800</t>
  </si>
  <si>
    <t>C9010900</t>
  </si>
  <si>
    <t>C9011000</t>
  </si>
  <si>
    <t>C9011100</t>
  </si>
  <si>
    <t>Each package of Practice Activities Includes 1 Test Direction</t>
  </si>
  <si>
    <t>ADDITIONAL DIRECTIONS FOR COMPLETE BATTERY PRACTICE ACTIVITIES</t>
  </si>
  <si>
    <t>ANCILLARY MATERIALS</t>
  </si>
  <si>
    <t>30/pkg.</t>
  </si>
  <si>
    <t>Grades 3-12, Levels 13-22 TerraNova - Additional Math Manipulatives</t>
  </si>
  <si>
    <t>C1228500</t>
  </si>
  <si>
    <t>2017 Fall Norms Book</t>
  </si>
  <si>
    <t>Complete Battery Online Tools Training (Levels 13-18)</t>
  </si>
  <si>
    <t>Included</t>
  </si>
  <si>
    <t>Grades 4-12, Levels 14-22 Complete Battery Answer Document</t>
  </si>
  <si>
    <t>2017 Winter Norms Book</t>
  </si>
  <si>
    <t>2017 Spring Norms Book</t>
  </si>
  <si>
    <t>Please submit a separate PO for each order form</t>
  </si>
  <si>
    <t xml:space="preserve">TEST WINDOW START DATE: </t>
  </si>
  <si>
    <t>TEST WINDOW END DATE:</t>
  </si>
  <si>
    <t xml:space="preserve"> </t>
  </si>
  <si>
    <t>Shipping &amp; Handling):</t>
  </si>
  <si>
    <t>TERRANOVA CB PRECODING</t>
  </si>
  <si>
    <t>C8852401</t>
  </si>
  <si>
    <t>Interactive Reporting (Individual Profile Report, Assessment Summary District/School, Preliminary Group List Report)</t>
  </si>
  <si>
    <t>Self Stick Labels</t>
  </si>
  <si>
    <t xml:space="preserve">Home Report </t>
  </si>
  <si>
    <t>Student Data File/Extract</t>
  </si>
  <si>
    <t>Minimum $350.00:</t>
  </si>
  <si>
    <t>TerraNova CB Level 10-13 Basic Service Scoring</t>
  </si>
  <si>
    <t>TerraNova CB Reports and Services</t>
  </si>
  <si>
    <t>Interactive Reporting Upload Fee</t>
  </si>
  <si>
    <t>TerraNova CB Level 14-22 Basic Service Scoring</t>
  </si>
  <si>
    <t>Reporting with Lexiles</t>
  </si>
  <si>
    <t>TerraNova Complete Battery is available in Levels 10-22.  TerraNova Complete Battery with InView is available Online.</t>
  </si>
  <si>
    <t>C8850201</t>
  </si>
  <si>
    <t>C8850401</t>
  </si>
  <si>
    <t>C8860005</t>
  </si>
  <si>
    <t>C8860006</t>
  </si>
  <si>
    <t>C8860008</t>
  </si>
  <si>
    <t>C8860050</t>
  </si>
  <si>
    <t>C8860016</t>
  </si>
  <si>
    <t>C8860093</t>
  </si>
  <si>
    <t>C8891201</t>
  </si>
  <si>
    <r>
      <t>TERRANOVA COMPLETE BATTERY BASIC SERVICE SCORING (</t>
    </r>
    <r>
      <rPr>
        <b/>
        <sz val="12"/>
        <rFont val="Calibri"/>
        <family val="2"/>
        <scheme val="minor"/>
      </rPr>
      <t>Required for reporting.  Reports not included.)</t>
    </r>
  </si>
  <si>
    <r>
      <t>TerraNova CB</t>
    </r>
    <r>
      <rPr>
        <i/>
        <sz val="11"/>
        <color theme="1"/>
        <rFont val="Calibri"/>
        <family val="2"/>
        <scheme val="minor"/>
      </rPr>
      <t xml:space="preserve"> </t>
    </r>
    <r>
      <rPr>
        <sz val="11"/>
        <color theme="1"/>
        <rFont val="Calibri"/>
        <family val="2"/>
        <scheme val="minor"/>
      </rPr>
      <t xml:space="preserve">Precode </t>
    </r>
    <r>
      <rPr>
        <b/>
        <sz val="11"/>
        <color theme="1"/>
        <rFont val="Calibri"/>
        <family val="2"/>
        <scheme val="minor"/>
      </rPr>
      <t>Full-Service</t>
    </r>
    <r>
      <rPr>
        <sz val="11"/>
        <color theme="1"/>
        <rFont val="Calibri"/>
        <family val="2"/>
        <scheme val="minor"/>
      </rPr>
      <t xml:space="preserve">: DRC Uploads Precode/MSU File </t>
    </r>
  </si>
  <si>
    <t>TerraNova Complete Battery(CB) Precode Labels</t>
  </si>
  <si>
    <t>https://forms.gle/rSm76BMW6RyfjvHb7</t>
  </si>
  <si>
    <t>Click on Link Below to Complete Point of Contact Form:</t>
  </si>
  <si>
    <r>
      <t xml:space="preserve">TerraNova CB Precode </t>
    </r>
    <r>
      <rPr>
        <b/>
        <sz val="11"/>
        <color theme="1"/>
        <rFont val="Calibri"/>
        <family val="2"/>
        <scheme val="minor"/>
      </rPr>
      <t>Self-Service</t>
    </r>
    <r>
      <rPr>
        <sz val="11"/>
        <color theme="1"/>
        <rFont val="Calibri"/>
        <family val="2"/>
        <scheme val="minor"/>
      </rPr>
      <t>: District or School(s) Uploads Precode/MSU File</t>
    </r>
  </si>
  <si>
    <t>C8852403</t>
  </si>
  <si>
    <t>Call</t>
  </si>
  <si>
    <t>C9010320</t>
  </si>
  <si>
    <t xml:space="preserve">Each package of Test Booklets includes 1 Test Directions. The Grade 3 Test Booklet and Grades 4-12 Answer Documents also includes one package of math manipulatives.  </t>
  </si>
  <si>
    <t>2025 TerraNova®, Third Edition 
Complete Battery Material Order Form</t>
  </si>
  <si>
    <t>Please attach purchase order and any special billing forms. Shipping and handling and applicable state and local taxes are prepaid and will be added to your invoice.  Prices effective through December 31, 2025.</t>
  </si>
  <si>
    <t>2025 TerraNova®, Third Edition 
Complete Battery Precoding Order Form</t>
  </si>
  <si>
    <t>Please attach purchase order and any special billing forms. Applicable state and local taxes are prepaid and will be added to your invoice.  Prices effective through December 31, 2025.</t>
  </si>
  <si>
    <t>2025 TerraNova®, Third Edition 
Complete Battery Scoring Order Form</t>
  </si>
  <si>
    <t>Minimum Scoring Charge ($370.00)</t>
  </si>
  <si>
    <t>The minimum order is $370.00 excluding Shipping and Handling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</si>
</sst>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
    <numFmt numFmtId="165" formatCode="00000"/>
    <numFmt numFmtId="166" formatCode="[&lt;=9999999]###\-####;\(###\)\ ###\-####"/>
    <numFmt numFmtId="167" formatCode="m/d/yy;@"/>
  </numFmts>
  <fonts count="22" x14ac:knownFonts="1">
    <font>
      <sz val="11"/>
      <color theme="1"/>
      <name val="Calibri"/>
      <family val="2"/>
      <scheme val="minor"/>
    </font>
    <font>
      <b/>
      <i/>
      <sz val="20"/>
      <color theme="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b/>
      <sz val="11"/>
      <color theme="1"/>
      <name val="Calibri"/>
      <family val="2"/>
      <scheme val="minor"/>
    </font>
    <font>
      <sz val="10"/>
      <name val="Arial"/>
      <family val="2"/>
    </font>
    <font>
      <b/>
      <sz val="14"/>
      <color theme="1"/>
      <name val="Calibri"/>
      <family val="2"/>
      <scheme val="minor"/>
    </font>
    <font>
      <sz val="14"/>
      <color theme="1"/>
      <name val="Calibri"/>
      <family val="2"/>
      <scheme val="minor"/>
    </font>
    <font>
      <b/>
      <sz val="16"/>
      <color theme="1"/>
      <name val="Calibri"/>
      <family val="2"/>
      <scheme val="minor"/>
    </font>
    <font>
      <sz val="7"/>
      <color theme="1"/>
      <name val="Calibri"/>
      <family val="2"/>
      <scheme val="minor"/>
    </font>
    <font>
      <sz val="10"/>
      <name val="Arial"/>
      <family val="2"/>
    </font>
    <font>
      <sz val="8"/>
      <color rgb="FF000000"/>
      <name val="Segoe UI"/>
      <family val="2"/>
    </font>
    <font>
      <sz val="11"/>
      <color rgb="FFFF0000"/>
      <name val="Calibri"/>
      <family val="2"/>
      <scheme val="minor"/>
    </font>
    <font>
      <b/>
      <sz val="10"/>
      <color rgb="FFFF0000"/>
      <name val="Calibri"/>
      <family val="2"/>
      <scheme val="minor"/>
    </font>
    <font>
      <b/>
      <sz val="12"/>
      <name val="Calibri"/>
      <family val="2"/>
      <scheme val="minor"/>
    </font>
    <font>
      <sz val="11"/>
      <name val="Arial"/>
      <family val="2"/>
    </font>
    <font>
      <sz val="10"/>
      <name val="Cambria"/>
      <family val="2"/>
      <scheme val="major"/>
    </font>
    <font>
      <b/>
      <sz val="11"/>
      <color rgb="FFFF0000"/>
      <name val="Calibri"/>
      <family val="2"/>
      <scheme val="minor"/>
    </font>
    <font>
      <i/>
      <sz val="11"/>
      <color theme="1"/>
      <name val="Calibri"/>
      <family val="2"/>
      <scheme val="minor"/>
    </font>
    <font>
      <u/>
      <sz val="11"/>
      <color theme="10"/>
      <name val="Calibri"/>
      <family val="2"/>
      <scheme val="minor"/>
    </font>
    <font>
      <sz val="11"/>
      <color theme="1"/>
      <name val="Calibri"/>
      <family val="2"/>
      <scheme val="minor"/>
    </font>
  </fonts>
  <fills count="2">
    <fill>
      <patternFill patternType="none"/>
    </fill>
    <fill>
      <patternFill patternType="gray125"/>
    </fill>
  </fills>
  <borders count="17">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diagonal/>
    </border>
    <border>
      <left style="thin">
        <color indexed="64"/>
      </left>
      <right style="thin">
        <color indexed="64"/>
      </right>
      <top/>
      <bottom style="thin">
        <color indexed="64"/>
      </bottom>
      <diagonal/>
    </border>
  </borders>
  <cellStyleXfs count="6">
    <xf numFmtId="0" fontId="0" fillId="0" borderId="0"/>
    <xf numFmtId="0" fontId="6" fillId="0" borderId="0"/>
    <xf numFmtId="0" fontId="11" fillId="0" borderId="0"/>
    <xf numFmtId="0" fontId="16" fillId="0" borderId="0"/>
    <xf numFmtId="0" fontId="20" fillId="0" borderId="0" applyNumberFormat="0" applyFill="0" applyBorder="0" applyAlignment="0" applyProtection="0"/>
    <xf numFmtId="44" fontId="21" fillId="0" borderId="0" applyFont="0" applyFill="0" applyBorder="0" applyAlignment="0" applyProtection="0"/>
  </cellStyleXfs>
  <cellXfs count="142">
    <xf numFmtId="0" fontId="0" fillId="0" borderId="0" xfId="0"/>
    <xf numFmtId="0" fontId="0" fillId="0" borderId="0" xfId="0" applyAlignment="1">
      <alignment vertical="center"/>
    </xf>
    <xf numFmtId="0" fontId="0" fillId="0" borderId="1" xfId="0" applyBorder="1" applyAlignment="1">
      <alignment vertical="center"/>
    </xf>
    <xf numFmtId="0" fontId="0" fillId="0" borderId="14" xfId="0" applyBorder="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5" fillId="0" borderId="0" xfId="0" applyFont="1" applyAlignment="1">
      <alignment vertical="center"/>
    </xf>
    <xf numFmtId="4" fontId="0" fillId="0" borderId="0" xfId="0" applyNumberFormat="1" applyAlignment="1">
      <alignment vertical="center"/>
    </xf>
    <xf numFmtId="4" fontId="0" fillId="0" borderId="1" xfId="0" applyNumberFormat="1" applyBorder="1" applyAlignment="1">
      <alignment vertical="center"/>
    </xf>
    <xf numFmtId="4" fontId="0" fillId="0" borderId="14" xfId="0" applyNumberFormat="1" applyBorder="1" applyAlignment="1">
      <alignment vertical="center"/>
    </xf>
    <xf numFmtId="4" fontId="2" fillId="0" borderId="1" xfId="0" applyNumberFormat="1" applyFont="1" applyBorder="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164" fontId="0" fillId="0" borderId="0" xfId="0" applyNumberFormat="1" applyAlignment="1">
      <alignment vertical="center"/>
    </xf>
    <xf numFmtId="0" fontId="0" fillId="0" borderId="3" xfId="0" applyBorder="1" applyAlignment="1" applyProtection="1">
      <alignment vertical="center"/>
      <protection locked="0"/>
    </xf>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quotePrefix="1" applyAlignment="1">
      <alignment horizontal="center" vertical="center"/>
    </xf>
    <xf numFmtId="164" fontId="0" fillId="0" borderId="0" xfId="0" applyNumberFormat="1" applyAlignment="1">
      <alignment horizontal="center" vertical="center"/>
    </xf>
    <xf numFmtId="164" fontId="0" fillId="0" borderId="0" xfId="0" quotePrefix="1" applyNumberFormat="1" applyAlignment="1">
      <alignment horizontal="center" vertical="center"/>
    </xf>
    <xf numFmtId="0" fontId="0" fillId="0" borderId="1" xfId="0" applyBorder="1"/>
    <xf numFmtId="0" fontId="0" fillId="0" borderId="0" xfId="0" applyProtection="1">
      <protection locked="0"/>
    </xf>
    <xf numFmtId="0" fontId="13" fillId="0" borderId="15" xfId="0" applyFont="1" applyBorder="1" applyAlignment="1">
      <alignment vertical="center"/>
    </xf>
    <xf numFmtId="0" fontId="0" fillId="0" borderId="0" xfId="0" applyAlignment="1">
      <alignment horizontal="center"/>
    </xf>
    <xf numFmtId="0" fontId="14" fillId="0" borderId="0" xfId="0" applyFont="1" applyAlignment="1">
      <alignment horizontal="center"/>
    </xf>
    <xf numFmtId="0" fontId="5" fillId="0" borderId="0" xfId="0" applyFont="1"/>
    <xf numFmtId="3" fontId="0" fillId="0" borderId="0" xfId="0" applyNumberFormat="1" applyAlignment="1" applyProtection="1">
      <alignment horizontal="center" shrinkToFit="1"/>
      <protection locked="0"/>
    </xf>
    <xf numFmtId="0" fontId="0" fillId="0" borderId="0" xfId="0" quotePrefix="1" applyAlignment="1">
      <alignment horizontal="center"/>
    </xf>
    <xf numFmtId="164" fontId="0" fillId="0" borderId="0" xfId="0" applyNumberFormat="1" applyAlignment="1">
      <alignment horizontal="center"/>
    </xf>
    <xf numFmtId="164" fontId="0" fillId="0" borderId="0" xfId="0" quotePrefix="1" applyNumberFormat="1" applyAlignment="1">
      <alignment horizontal="right"/>
    </xf>
    <xf numFmtId="164" fontId="13" fillId="0" borderId="0" xfId="0" applyNumberFormat="1" applyFont="1" applyAlignment="1">
      <alignment horizontal="center"/>
    </xf>
    <xf numFmtId="0" fontId="18" fillId="0" borderId="15" xfId="0" applyFont="1" applyBorder="1" applyAlignment="1">
      <alignment vertical="center"/>
    </xf>
    <xf numFmtId="0" fontId="18" fillId="0" borderId="0" xfId="0" applyFont="1" applyAlignment="1">
      <alignment vertical="center"/>
    </xf>
    <xf numFmtId="0" fontId="20" fillId="0" borderId="0" xfId="4"/>
    <xf numFmtId="44" fontId="0" fillId="0" borderId="0" xfId="5" applyFont="1"/>
    <xf numFmtId="0" fontId="0" fillId="0" borderId="3" xfId="0" applyBorder="1" applyAlignment="1" applyProtection="1">
      <alignment horizontal="center" vertical="center"/>
      <protection locked="0"/>
    </xf>
    <xf numFmtId="0" fontId="0" fillId="0" borderId="3" xfId="0" quotePrefix="1" applyBorder="1"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164" fontId="0" fillId="0" borderId="3" xfId="0" applyNumberFormat="1" applyBorder="1" applyAlignment="1">
      <alignment horizontal="center" vertical="center"/>
    </xf>
    <xf numFmtId="164" fontId="0" fillId="0" borderId="3" xfId="0" quotePrefix="1" applyNumberFormat="1" applyBorder="1" applyAlignment="1">
      <alignment horizontal="center" vertical="center"/>
    </xf>
    <xf numFmtId="0" fontId="10" fillId="0" borderId="15" xfId="0" applyFont="1" applyBorder="1" applyAlignment="1">
      <alignment vertical="center" wrapText="1"/>
    </xf>
    <xf numFmtId="0" fontId="7" fillId="0" borderId="0" xfId="0" applyFont="1" applyAlignment="1">
      <alignment horizontal="center" vertical="center"/>
    </xf>
    <xf numFmtId="0" fontId="8" fillId="0" borderId="0" xfId="0" applyFont="1" applyAlignment="1">
      <alignment horizontal="center" vertical="center"/>
    </xf>
    <xf numFmtId="164" fontId="5" fillId="0" borderId="12" xfId="0" quotePrefix="1" applyNumberFormat="1" applyFont="1" applyBorder="1" applyAlignment="1">
      <alignment horizontal="center" vertical="center"/>
    </xf>
    <xf numFmtId="164" fontId="5" fillId="0" borderId="11" xfId="0" quotePrefix="1" applyNumberFormat="1" applyFont="1" applyBorder="1" applyAlignment="1">
      <alignment horizontal="center" vertical="center"/>
    </xf>
    <xf numFmtId="164" fontId="5" fillId="0" borderId="13" xfId="0" quotePrefix="1" applyNumberFormat="1" applyFont="1" applyBorder="1" applyAlignment="1">
      <alignment horizontal="center" vertical="center"/>
    </xf>
    <xf numFmtId="0" fontId="0" fillId="0" borderId="12" xfId="0" applyBorder="1" applyAlignment="1">
      <alignment horizontal="right" vertical="center"/>
    </xf>
    <xf numFmtId="0" fontId="0" fillId="0" borderId="11" xfId="0" applyBorder="1" applyAlignment="1">
      <alignment horizontal="right" vertical="center"/>
    </xf>
    <xf numFmtId="0" fontId="0" fillId="0" borderId="13" xfId="0" applyBorder="1" applyAlignment="1">
      <alignment horizontal="right" vertical="center"/>
    </xf>
    <xf numFmtId="0" fontId="9" fillId="0" borderId="12" xfId="0" applyFont="1" applyBorder="1" applyAlignment="1">
      <alignment horizontal="right" vertical="center"/>
    </xf>
    <xf numFmtId="0" fontId="9" fillId="0" borderId="11" xfId="0" applyFont="1" applyBorder="1" applyAlignment="1">
      <alignment horizontal="right" vertical="center"/>
    </xf>
    <xf numFmtId="0" fontId="9" fillId="0" borderId="13" xfId="0" applyFont="1" applyBorder="1" applyAlignment="1">
      <alignment horizontal="righ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0" fillId="0" borderId="3" xfId="0" applyBorder="1" applyAlignment="1">
      <alignment vertical="center" wrapText="1"/>
    </xf>
    <xf numFmtId="0" fontId="4" fillId="0" borderId="0" xfId="0" applyFont="1" applyAlignment="1">
      <alignment horizontal="center" vertical="center" wrapText="1"/>
    </xf>
    <xf numFmtId="0" fontId="5" fillId="0" borderId="3" xfId="0" applyFont="1" applyBorder="1" applyAlignment="1">
      <alignment horizontal="center" vertical="center"/>
    </xf>
    <xf numFmtId="4" fontId="5" fillId="0" borderId="3" xfId="0" applyNumberFormat="1" applyFont="1" applyBorder="1" applyAlignment="1">
      <alignment horizontal="center" vertical="center"/>
    </xf>
    <xf numFmtId="0" fontId="1" fillId="0" borderId="0" xfId="0" applyFont="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0" fillId="0" borderId="0" xfId="0" applyAlignment="1">
      <alignment horizontal="center"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167" fontId="0" fillId="0" borderId="12" xfId="0" applyNumberFormat="1" applyBorder="1" applyAlignment="1" applyProtection="1">
      <alignment horizontal="center" vertical="center"/>
      <protection locked="0"/>
    </xf>
    <xf numFmtId="167" fontId="0" fillId="0" borderId="11" xfId="0" applyNumberFormat="1" applyBorder="1" applyAlignment="1" applyProtection="1">
      <alignment horizontal="center" vertical="center"/>
      <protection locked="0"/>
    </xf>
    <xf numFmtId="167" fontId="0" fillId="0" borderId="13" xfId="0" applyNumberFormat="1" applyBorder="1" applyAlignment="1" applyProtection="1">
      <alignment horizontal="center" vertical="center"/>
      <protection locked="0"/>
    </xf>
    <xf numFmtId="0" fontId="0" fillId="0" borderId="0" xfId="0" applyAlignment="1" applyProtection="1">
      <alignment horizontal="right" vertical="center"/>
      <protection hidden="1"/>
    </xf>
    <xf numFmtId="165" fontId="0" fillId="0" borderId="2" xfId="0" applyNumberFormat="1" applyBorder="1" applyAlignment="1" applyProtection="1">
      <alignment horizontal="center" vertical="center"/>
      <protection locked="0" hidden="1"/>
    </xf>
    <xf numFmtId="0" fontId="0" fillId="0" borderId="2" xfId="0" applyBorder="1" applyAlignment="1" applyProtection="1">
      <alignment horizontal="left" vertical="center"/>
      <protection locked="0" hidden="1"/>
    </xf>
    <xf numFmtId="166" fontId="0" fillId="0" borderId="2" xfId="0" applyNumberFormat="1" applyBorder="1" applyAlignment="1" applyProtection="1">
      <alignment horizontal="left" vertical="center"/>
      <protection locked="0" hidden="1"/>
    </xf>
    <xf numFmtId="0" fontId="0" fillId="0" borderId="2"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166" fontId="0" fillId="0" borderId="2" xfId="0" applyNumberFormat="1" applyBorder="1" applyAlignment="1" applyProtection="1">
      <alignment horizontal="left" vertical="center"/>
      <protection locked="0"/>
    </xf>
    <xf numFmtId="0" fontId="0" fillId="0" borderId="2" xfId="0" applyBorder="1" applyAlignment="1" applyProtection="1">
      <alignment horizontal="center" vertical="center"/>
      <protection locked="0" hidden="1"/>
    </xf>
    <xf numFmtId="0" fontId="3" fillId="0" borderId="0" xfId="0" applyFont="1" applyAlignment="1">
      <alignment vertical="center"/>
    </xf>
    <xf numFmtId="165" fontId="0" fillId="0" borderId="11" xfId="0" applyNumberFormat="1" applyBorder="1" applyAlignment="1" applyProtection="1">
      <alignment horizontal="center" vertical="center"/>
      <protection locked="0"/>
    </xf>
    <xf numFmtId="0" fontId="0" fillId="0" borderId="5" xfId="0" applyBorder="1" applyAlignment="1">
      <alignment horizontal="right" vertical="center"/>
    </xf>
    <xf numFmtId="164" fontId="0" fillId="0" borderId="12" xfId="0" quotePrefix="1" applyNumberFormat="1" applyBorder="1" applyAlignment="1">
      <alignment horizontal="right"/>
    </xf>
    <xf numFmtId="164" fontId="0" fillId="0" borderId="11" xfId="0" quotePrefix="1" applyNumberFormat="1" applyBorder="1" applyAlignment="1">
      <alignment horizontal="right"/>
    </xf>
    <xf numFmtId="164" fontId="0" fillId="0" borderId="13" xfId="0" quotePrefix="1" applyNumberFormat="1" applyBorder="1" applyAlignment="1">
      <alignment horizontal="right"/>
    </xf>
    <xf numFmtId="164" fontId="5" fillId="0" borderId="12" xfId="0" quotePrefix="1" applyNumberFormat="1" applyFont="1" applyBorder="1" applyAlignment="1">
      <alignment horizontal="right" vertical="center"/>
    </xf>
    <xf numFmtId="164" fontId="5" fillId="0" borderId="11" xfId="0" quotePrefix="1" applyNumberFormat="1" applyFont="1" applyBorder="1" applyAlignment="1">
      <alignment horizontal="right" vertical="center"/>
    </xf>
    <xf numFmtId="164" fontId="5" fillId="0" borderId="13" xfId="0" quotePrefix="1" applyNumberFormat="1" applyFont="1" applyBorder="1" applyAlignment="1">
      <alignment horizontal="right" vertical="center"/>
    </xf>
    <xf numFmtId="164" fontId="0" fillId="0" borderId="9" xfId="0" quotePrefix="1" applyNumberFormat="1" applyBorder="1" applyAlignment="1">
      <alignment horizontal="center"/>
    </xf>
    <xf numFmtId="164" fontId="0" fillId="0" borderId="16" xfId="0" quotePrefix="1" applyNumberFormat="1" applyBorder="1" applyAlignment="1">
      <alignment horizontal="center"/>
    </xf>
    <xf numFmtId="164" fontId="0" fillId="0" borderId="10" xfId="0" quotePrefix="1" applyNumberFormat="1" applyBorder="1" applyAlignment="1">
      <alignment horizontal="center"/>
    </xf>
    <xf numFmtId="0" fontId="0" fillId="0" borderId="12" xfId="0" applyBorder="1" applyAlignment="1">
      <alignment horizontal="right"/>
    </xf>
    <xf numFmtId="0" fontId="0" fillId="0" borderId="11" xfId="0" applyBorder="1" applyAlignment="1">
      <alignment horizontal="right"/>
    </xf>
    <xf numFmtId="0" fontId="0" fillId="0" borderId="13" xfId="0" applyBorder="1" applyAlignment="1">
      <alignment horizontal="right"/>
    </xf>
    <xf numFmtId="164" fontId="0" fillId="0" borderId="3" xfId="0" quotePrefix="1" applyNumberFormat="1" applyBorder="1" applyAlignment="1">
      <alignment horizontal="right"/>
    </xf>
    <xf numFmtId="3" fontId="0" fillId="0" borderId="3" xfId="0" applyNumberFormat="1" applyBorder="1" applyAlignment="1" applyProtection="1">
      <alignment horizontal="center" shrinkToFit="1"/>
      <protection locked="0"/>
    </xf>
    <xf numFmtId="0" fontId="0" fillId="0" borderId="3" xfId="0" quotePrefix="1" applyBorder="1" applyAlignment="1">
      <alignment horizontal="center"/>
    </xf>
    <xf numFmtId="0" fontId="0" fillId="0" borderId="3" xfId="0" applyBorder="1" applyAlignment="1">
      <alignment wrapText="1"/>
    </xf>
    <xf numFmtId="0" fontId="0" fillId="0" borderId="3" xfId="0" applyBorder="1" applyAlignment="1">
      <alignment horizontal="center"/>
    </xf>
    <xf numFmtId="164" fontId="0" fillId="0" borderId="3" xfId="0" applyNumberFormat="1" applyBorder="1" applyAlignment="1">
      <alignment horizontal="center"/>
    </xf>
    <xf numFmtId="164" fontId="0" fillId="0" borderId="3" xfId="0" quotePrefix="1" applyNumberFormat="1" applyBorder="1" applyAlignment="1">
      <alignment horizontal="right" shrinkToFit="1"/>
    </xf>
    <xf numFmtId="167" fontId="0" fillId="0" borderId="12" xfId="0" applyNumberFormat="1" applyBorder="1" applyAlignment="1" applyProtection="1">
      <alignment horizontal="center"/>
      <protection locked="0"/>
    </xf>
    <xf numFmtId="167" fontId="0" fillId="0" borderId="11" xfId="0" applyNumberFormat="1" applyBorder="1" applyAlignment="1" applyProtection="1">
      <alignment horizontal="center"/>
      <protection locked="0"/>
    </xf>
    <xf numFmtId="167" fontId="0" fillId="0" borderId="13" xfId="0" applyNumberFormat="1" applyBorder="1" applyAlignment="1" applyProtection="1">
      <alignment horizontal="center"/>
      <protection locked="0"/>
    </xf>
    <xf numFmtId="14" fontId="0" fillId="0" borderId="12" xfId="0" applyNumberFormat="1" applyBorder="1" applyProtection="1">
      <protection locked="0"/>
    </xf>
    <xf numFmtId="0" fontId="0" fillId="0" borderId="11" xfId="0" applyBorder="1" applyProtection="1">
      <protection locked="0"/>
    </xf>
    <xf numFmtId="0" fontId="0" fillId="0" borderId="13" xfId="0" applyBorder="1" applyProtection="1">
      <protection locked="0"/>
    </xf>
    <xf numFmtId="0" fontId="0" fillId="0" borderId="12" xfId="0" applyBorder="1" applyProtection="1">
      <protection locked="0"/>
    </xf>
    <xf numFmtId="0" fontId="3" fillId="0" borderId="0" xfId="0" applyFont="1" applyAlignment="1">
      <alignment horizontal="center" wrapText="1"/>
    </xf>
    <xf numFmtId="0" fontId="3" fillId="0" borderId="0" xfId="0" applyFont="1" applyAlignment="1">
      <alignment horizontal="center"/>
    </xf>
    <xf numFmtId="0" fontId="5" fillId="0" borderId="3" xfId="0" applyFont="1" applyBorder="1" applyAlignment="1">
      <alignment horizontal="center"/>
    </xf>
    <xf numFmtId="0" fontId="0" fillId="0" borderId="0" xfId="0" applyAlignment="1">
      <alignment horizontal="center"/>
    </xf>
    <xf numFmtId="0" fontId="0" fillId="0" borderId="12"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0" xfId="0" applyAlignment="1" applyProtection="1">
      <alignment horizontal="center"/>
      <protection locked="0"/>
    </xf>
    <xf numFmtId="0" fontId="0" fillId="0" borderId="2" xfId="0" applyBorder="1" applyAlignment="1" applyProtection="1">
      <alignment horizontal="center" vertical="center"/>
      <protection locked="0"/>
    </xf>
    <xf numFmtId="0" fontId="0" fillId="0" borderId="0" xfId="0" applyAlignment="1">
      <alignment horizontal="right" vertical="center"/>
    </xf>
    <xf numFmtId="165" fontId="0" fillId="0" borderId="2" xfId="0" applyNumberFormat="1" applyBorder="1" applyAlignment="1" applyProtection="1">
      <alignment horizontal="center" vertical="center"/>
      <protection locked="0"/>
    </xf>
    <xf numFmtId="0" fontId="3" fillId="0" borderId="0" xfId="0" applyFont="1"/>
    <xf numFmtId="1" fontId="17" fillId="0" borderId="3" xfId="3" applyNumberFormat="1" applyFont="1" applyBorder="1" applyAlignment="1" applyProtection="1">
      <alignment horizontal="center" vertical="center"/>
      <protection hidden="1"/>
    </xf>
    <xf numFmtId="0" fontId="17" fillId="0" borderId="3" xfId="3" applyFont="1" applyBorder="1" applyAlignment="1" applyProtection="1">
      <alignment horizontal="center" vertical="center"/>
      <protection hidden="1"/>
    </xf>
    <xf numFmtId="164" fontId="0" fillId="0" borderId="3" xfId="0" quotePrefix="1" applyNumberFormat="1" applyBorder="1" applyAlignment="1">
      <alignment horizontal="center"/>
    </xf>
    <xf numFmtId="164" fontId="0" fillId="0" borderId="12" xfId="0" quotePrefix="1" applyNumberFormat="1" applyBorder="1" applyAlignment="1">
      <alignment horizontal="right" shrinkToFit="1"/>
    </xf>
    <xf numFmtId="164" fontId="0" fillId="0" borderId="11" xfId="0" quotePrefix="1" applyNumberFormat="1" applyBorder="1" applyAlignment="1">
      <alignment horizontal="right" shrinkToFit="1"/>
    </xf>
    <xf numFmtId="164" fontId="0" fillId="0" borderId="13" xfId="0" quotePrefix="1" applyNumberFormat="1" applyBorder="1" applyAlignment="1">
      <alignment horizontal="right" shrinkToFit="1"/>
    </xf>
    <xf numFmtId="3" fontId="0" fillId="0" borderId="3" xfId="0" applyNumberFormat="1" applyBorder="1" applyAlignment="1">
      <alignment horizontal="center" shrinkToFit="1"/>
    </xf>
    <xf numFmtId="0" fontId="0" fillId="0" borderId="3" xfId="0" applyBorder="1"/>
    <xf numFmtId="0" fontId="5" fillId="0" borderId="3" xfId="0" applyFont="1" applyBorder="1"/>
    <xf numFmtId="164" fontId="13" fillId="0" borderId="3" xfId="0" applyNumberFormat="1" applyFont="1" applyBorder="1" applyAlignment="1">
      <alignment horizontal="center"/>
    </xf>
    <xf numFmtId="0" fontId="0" fillId="0" borderId="12" xfId="0" applyBorder="1"/>
    <xf numFmtId="0" fontId="0" fillId="0" borderId="11" xfId="0" applyBorder="1"/>
    <xf numFmtId="0" fontId="0" fillId="0" borderId="13" xfId="0" applyBorder="1"/>
    <xf numFmtId="0" fontId="14" fillId="0" borderId="0" xfId="0" applyFont="1" applyAlignment="1">
      <alignment horizontal="center" wrapText="1"/>
    </xf>
    <xf numFmtId="0" fontId="14" fillId="0" borderId="0" xfId="0" applyFont="1" applyAlignment="1">
      <alignment horizontal="center"/>
    </xf>
  </cellXfs>
  <cellStyles count="6">
    <cellStyle name="Currency 2" xfId="5" xr:uid="{9C1C7153-631F-4183-A936-0C85730C9D10}"/>
    <cellStyle name="Hyperlink" xfId="4" builtinId="8"/>
    <cellStyle name="Normal" xfId="0" builtinId="0"/>
    <cellStyle name="Normal 2" xfId="1" xr:uid="{00000000-0005-0000-0000-000001000000}"/>
    <cellStyle name="Normal 3" xfId="2" xr:uid="{00000000-0005-0000-0000-000002000000}"/>
    <cellStyle name="Normal 4" xfId="3" xr:uid="{15B88C9F-9596-47BA-86BC-CDC916DCA985}"/>
  </cellStyles>
  <dxfs count="15">
    <dxf>
      <font>
        <color theme="0"/>
      </font>
    </dxf>
    <dxf>
      <font>
        <color theme="0"/>
      </font>
    </dxf>
    <dxf>
      <font>
        <color theme="0"/>
      </font>
    </dxf>
    <dxf>
      <font>
        <color theme="0"/>
      </font>
    </dxf>
    <dxf>
      <font>
        <color theme="0"/>
      </font>
      <fill>
        <patternFill patternType="none">
          <bgColor auto="1"/>
        </patternFill>
      </fill>
    </dxf>
    <dxf>
      <font>
        <color theme="0"/>
      </font>
    </dxf>
    <dxf>
      <font>
        <color theme="0"/>
      </font>
    </dxf>
    <dxf>
      <font>
        <color theme="0"/>
      </font>
    </dxf>
    <dxf>
      <font>
        <color theme="0"/>
      </font>
      <fill>
        <patternFill patternType="none">
          <bgColor auto="1"/>
        </patternFill>
      </fill>
    </dxf>
    <dxf>
      <font>
        <color theme="0"/>
      </font>
    </dxf>
    <dxf>
      <font>
        <color theme="0"/>
      </font>
    </dxf>
    <dxf>
      <font>
        <color theme="0"/>
      </font>
    </dxf>
    <dxf>
      <font>
        <color theme="0"/>
      </font>
    </dxf>
    <dxf>
      <font>
        <color theme="0"/>
      </font>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BJ$8" lockText="1" noThreeD="1"/>
</file>

<file path=xl/ctrlProps/ctrlProp2.xml><?xml version="1.0" encoding="utf-8"?>
<formControlPr xmlns="http://schemas.microsoft.com/office/spreadsheetml/2009/9/main" objectType="CheckBox" fmlaLink="$BJ$8" lockText="1" noThreeD="1"/>
</file>

<file path=xl/ctrlProps/ctrlProp3.xml><?xml version="1.0" encoding="utf-8"?>
<formControlPr xmlns="http://schemas.microsoft.com/office/spreadsheetml/2009/9/main" objectType="CheckBox" fmlaLink="$BM$25"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BJ$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19</xdr:col>
      <xdr:colOff>49332</xdr:colOff>
      <xdr:row>2</xdr:row>
      <xdr:rowOff>52197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200025"/>
          <a:ext cx="2106732" cy="393192"/>
        </a:xfrm>
        <a:prstGeom prst="rect">
          <a:avLst/>
        </a:prstGeom>
      </xdr:spPr>
    </xdr:pic>
    <xdr:clientData/>
  </xdr:twoCellAnchor>
  <xdr:twoCellAnchor editAs="oneCell">
    <xdr:from>
      <xdr:col>1</xdr:col>
      <xdr:colOff>51759</xdr:colOff>
      <xdr:row>89</xdr:row>
      <xdr:rowOff>25878</xdr:rowOff>
    </xdr:from>
    <xdr:to>
      <xdr:col>7</xdr:col>
      <xdr:colOff>90053</xdr:colOff>
      <xdr:row>89</xdr:row>
      <xdr:rowOff>492222</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834" t="18278" r="10672" b="17748"/>
        <a:stretch/>
      </xdr:blipFill>
      <xdr:spPr>
        <a:xfrm>
          <a:off x="172529" y="1000663"/>
          <a:ext cx="762913" cy="4663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40</xdr:col>
          <xdr:colOff>137160</xdr:colOff>
          <xdr:row>5</xdr:row>
          <xdr:rowOff>45720</xdr:rowOff>
        </xdr:from>
        <xdr:to>
          <xdr:col>54</xdr:col>
          <xdr:colOff>0</xdr:colOff>
          <xdr:row>7</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51759</xdr:colOff>
      <xdr:row>41</xdr:row>
      <xdr:rowOff>25878</xdr:rowOff>
    </xdr:from>
    <xdr:to>
      <xdr:col>6</xdr:col>
      <xdr:colOff>61478</xdr:colOff>
      <xdr:row>43</xdr:row>
      <xdr:rowOff>111222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34" t="18278" r="10672" b="17748"/>
        <a:stretch/>
      </xdr:blipFill>
      <xdr:spPr>
        <a:xfrm>
          <a:off x="196539" y="9238458"/>
          <a:ext cx="733619" cy="451104"/>
        </a:xfrm>
        <a:prstGeom prst="rect">
          <a:avLst/>
        </a:prstGeom>
      </xdr:spPr>
    </xdr:pic>
    <xdr:clientData/>
  </xdr:twoCellAnchor>
  <xdr:twoCellAnchor>
    <xdr:from>
      <xdr:col>56</xdr:col>
      <xdr:colOff>38100</xdr:colOff>
      <xdr:row>3</xdr:row>
      <xdr:rowOff>76199</xdr:rowOff>
    </xdr:from>
    <xdr:to>
      <xdr:col>56</xdr:col>
      <xdr:colOff>83819</xdr:colOff>
      <xdr:row>3</xdr:row>
      <xdr:rowOff>121918</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8275320" y="914399"/>
          <a:ext cx="45719" cy="457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40</xdr:col>
          <xdr:colOff>83820</xdr:colOff>
          <xdr:row>5</xdr:row>
          <xdr:rowOff>45720</xdr:rowOff>
        </xdr:from>
        <xdr:to>
          <xdr:col>51</xdr:col>
          <xdr:colOff>7620</xdr:colOff>
          <xdr:row>6</xdr:row>
          <xdr:rowOff>99060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xdr:twoCellAnchor editAs="oneCell">
    <xdr:from>
      <xdr:col>1</xdr:col>
      <xdr:colOff>0</xdr:colOff>
      <xdr:row>1</xdr:row>
      <xdr:rowOff>9525</xdr:rowOff>
    </xdr:from>
    <xdr:to>
      <xdr:col>15</xdr:col>
      <xdr:colOff>11232</xdr:colOff>
      <xdr:row>2</xdr:row>
      <xdr:rowOff>75057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300" y="200025"/>
          <a:ext cx="2106732" cy="39319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15240</xdr:colOff>
          <xdr:row>24</xdr:row>
          <xdr:rowOff>137160</xdr:rowOff>
        </xdr:from>
        <xdr:to>
          <xdr:col>4</xdr:col>
          <xdr:colOff>45720</xdr:colOff>
          <xdr:row>26</xdr:row>
          <xdr:rowOff>22860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26</xdr:row>
          <xdr:rowOff>30480</xdr:rowOff>
        </xdr:from>
        <xdr:to>
          <xdr:col>7</xdr:col>
          <xdr:colOff>7620</xdr:colOff>
          <xdr:row>26</xdr:row>
          <xdr:rowOff>152400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51759</xdr:colOff>
      <xdr:row>51</xdr:row>
      <xdr:rowOff>25878</xdr:rowOff>
    </xdr:from>
    <xdr:to>
      <xdr:col>6</xdr:col>
      <xdr:colOff>61478</xdr:colOff>
      <xdr:row>53</xdr:row>
      <xdr:rowOff>111222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34" t="18278" r="10672" b="17748"/>
        <a:stretch/>
      </xdr:blipFill>
      <xdr:spPr>
        <a:xfrm>
          <a:off x="196539" y="14770578"/>
          <a:ext cx="733619" cy="451104"/>
        </a:xfrm>
        <a:prstGeom prst="rect">
          <a:avLst/>
        </a:prstGeom>
      </xdr:spPr>
    </xdr:pic>
    <xdr:clientData/>
  </xdr:twoCellAnchor>
  <xdr:twoCellAnchor>
    <xdr:from>
      <xdr:col>56</xdr:col>
      <xdr:colOff>38100</xdr:colOff>
      <xdr:row>3</xdr:row>
      <xdr:rowOff>76199</xdr:rowOff>
    </xdr:from>
    <xdr:to>
      <xdr:col>56</xdr:col>
      <xdr:colOff>83819</xdr:colOff>
      <xdr:row>3</xdr:row>
      <xdr:rowOff>121918</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8275320" y="914399"/>
          <a:ext cx="45719" cy="457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40</xdr:col>
          <xdr:colOff>83820</xdr:colOff>
          <xdr:row>5</xdr:row>
          <xdr:rowOff>45720</xdr:rowOff>
        </xdr:from>
        <xdr:to>
          <xdr:col>51</xdr:col>
          <xdr:colOff>7620</xdr:colOff>
          <xdr:row>6</xdr:row>
          <xdr:rowOff>99060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xdr:twoCellAnchor>
    <xdr:from>
      <xdr:col>56</xdr:col>
      <xdr:colOff>38100</xdr:colOff>
      <xdr:row>3</xdr:row>
      <xdr:rowOff>76199</xdr:rowOff>
    </xdr:from>
    <xdr:to>
      <xdr:col>56</xdr:col>
      <xdr:colOff>83819</xdr:colOff>
      <xdr:row>3</xdr:row>
      <xdr:rowOff>121918</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8275320" y="807719"/>
          <a:ext cx="45719" cy="457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0</xdr:colOff>
      <xdr:row>1</xdr:row>
      <xdr:rowOff>9525</xdr:rowOff>
    </xdr:from>
    <xdr:to>
      <xdr:col>15</xdr:col>
      <xdr:colOff>117912</xdr:colOff>
      <xdr:row>2</xdr:row>
      <xdr:rowOff>97917</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4780" y="200025"/>
          <a:ext cx="2106732" cy="4160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21%20-%20Shelf\Billing%20Docs\ORDER%20FORMS\CATALOG\2023\2023%20TN%20NEXT%20OF%20SPRING%202023%20PILOT%20WITH%20ENROLLMENTS%20FINAL.xlsx" TargetMode="External"/><Relationship Id="rId1" Type="http://schemas.openxmlformats.org/officeDocument/2006/relationships/externalLinkPath" Target="/21%20-%20Shelf/Billing%20Docs/ORDER%20FORMS/CATALOG/2023/2023%20TN%20NEXT%20OF%20SPRING%202023%20PILOT%20WITH%20ENROLLMENT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pwfs01.datarecognitioncorp.com\home$\jallen1\My%20Documents\SCORING\2019%20TerraNova%20Scoring%20Form%20%20Quotation%201-31-19.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T:\21%20-%20Shelf\Billing%20Docs\ORDER%20FORMS\CATALOG\2024\2024%20TN%20NEXT%20-%20INVIEW%20MATERIAL-SCORING%20OF%20DRAFT.xlsx" TargetMode="External"/><Relationship Id="rId1" Type="http://schemas.openxmlformats.org/officeDocument/2006/relationships/externalLinkPath" Target="/21%20-%20Shelf/Billing%20Docs/ORDER%20FORMS/CATALOG/2024/2024%20TN%20NEXT%20-%20INVIEW%20MATERIAL-SCORING%20OF%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rder Form"/>
      <sheetName val="Point of Contact"/>
      <sheetName val="Hierarchy"/>
      <sheetName val="Shipping"/>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oring Order Input Form"/>
      <sheetName val="Pre-Coding Quote"/>
      <sheetName val="Scoring &amp; Reporting Quote"/>
      <sheetName val="Scoring Pricing"/>
      <sheetName val="Master Test Grid"/>
      <sheetName val="Format Formula Sheet"/>
      <sheetName val="Quote - OLD"/>
      <sheetName val="Drop Down "/>
      <sheetName val="Drop Down2"/>
      <sheetName val="Info Dump"/>
      <sheetName val="Shipping"/>
      <sheetName val="Sheet1"/>
      <sheetName val="2019 TerraNova Scoring Form  Qu"/>
    </sheetNames>
    <sheetDataSet>
      <sheetData sheetId="0"/>
      <sheetData sheetId="1"/>
      <sheetData sheetId="2"/>
      <sheetData sheetId="3"/>
      <sheetData sheetId="4"/>
      <sheetData sheetId="5"/>
      <sheetData sheetId="6"/>
      <sheetData sheetId="7">
        <row r="1">
          <cell r="D1" t="str">
            <v>K</v>
          </cell>
        </row>
        <row r="2">
          <cell r="D2">
            <v>1</v>
          </cell>
        </row>
        <row r="3">
          <cell r="D3">
            <v>2</v>
          </cell>
        </row>
        <row r="4">
          <cell r="D4">
            <v>3</v>
          </cell>
        </row>
        <row r="5">
          <cell r="D5">
            <v>4</v>
          </cell>
        </row>
        <row r="6">
          <cell r="D6">
            <v>5</v>
          </cell>
        </row>
        <row r="7">
          <cell r="D7">
            <v>6</v>
          </cell>
        </row>
        <row r="8">
          <cell r="D8">
            <v>7</v>
          </cell>
        </row>
        <row r="9">
          <cell r="D9">
            <v>8</v>
          </cell>
        </row>
        <row r="10">
          <cell r="D10">
            <v>9</v>
          </cell>
        </row>
        <row r="11">
          <cell r="D11">
            <v>10</v>
          </cell>
        </row>
        <row r="12">
          <cell r="D12">
            <v>11</v>
          </cell>
        </row>
        <row r="13">
          <cell r="D13">
            <v>12</v>
          </cell>
        </row>
      </sheetData>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N NEXT-INVIEW MATERIALS "/>
      <sheetName val="TN NEXT-INVIEW PRECODING"/>
      <sheetName val="TN NEXT-INVIEW SCORING"/>
      <sheetName val="Shipping"/>
    </sheetNames>
    <sheetDataSet>
      <sheetData sheetId="0" refreshError="1"/>
      <sheetData sheetId="1" refreshError="1"/>
      <sheetData sheetId="2" refreshError="1"/>
      <sheetData sheetId="3" refreshError="1">
        <row r="1">
          <cell r="A1">
            <v>0</v>
          </cell>
          <cell r="B1">
            <v>500</v>
          </cell>
          <cell r="C1">
            <v>50</v>
          </cell>
        </row>
        <row r="2">
          <cell r="A2">
            <v>500.01</v>
          </cell>
          <cell r="B2">
            <v>750</v>
          </cell>
          <cell r="C2">
            <v>60</v>
          </cell>
        </row>
        <row r="3">
          <cell r="A3">
            <v>750.01</v>
          </cell>
          <cell r="B3">
            <v>1000</v>
          </cell>
          <cell r="C3">
            <v>75</v>
          </cell>
        </row>
        <row r="4">
          <cell r="A4">
            <v>1000.01</v>
          </cell>
          <cell r="B4">
            <v>1250</v>
          </cell>
          <cell r="C4">
            <v>90</v>
          </cell>
        </row>
        <row r="5">
          <cell r="A5">
            <v>1250.01</v>
          </cell>
          <cell r="B5">
            <v>1500</v>
          </cell>
          <cell r="C5">
            <v>100</v>
          </cell>
        </row>
        <row r="6">
          <cell r="A6">
            <v>1500.01</v>
          </cell>
          <cell r="B6">
            <v>1750</v>
          </cell>
          <cell r="C6">
            <v>110</v>
          </cell>
        </row>
        <row r="7">
          <cell r="A7">
            <v>1750.01</v>
          </cell>
          <cell r="B7">
            <v>2500</v>
          </cell>
          <cell r="C7">
            <v>120</v>
          </cell>
        </row>
        <row r="8">
          <cell r="A8">
            <v>2500.0100000000002</v>
          </cell>
          <cell r="B8">
            <v>3000</v>
          </cell>
          <cell r="C8">
            <v>150</v>
          </cell>
        </row>
        <row r="9">
          <cell r="A9">
            <v>3000.01</v>
          </cell>
          <cell r="B9">
            <v>4000</v>
          </cell>
          <cell r="C9">
            <v>175</v>
          </cell>
        </row>
        <row r="10">
          <cell r="A10">
            <v>4000.01</v>
          </cell>
          <cell r="B10">
            <v>5000</v>
          </cell>
          <cell r="C10">
            <v>185</v>
          </cell>
        </row>
        <row r="11">
          <cell r="A11">
            <v>5000.01</v>
          </cell>
          <cell r="B11">
            <v>6000</v>
          </cell>
          <cell r="C11">
            <v>225</v>
          </cell>
        </row>
        <row r="12">
          <cell r="A12">
            <v>6000.01</v>
          </cell>
          <cell r="B12">
            <v>7000</v>
          </cell>
          <cell r="C12">
            <v>300</v>
          </cell>
        </row>
        <row r="13">
          <cell r="A13">
            <v>7000.01</v>
          </cell>
          <cell r="B13">
            <v>8000</v>
          </cell>
          <cell r="C13">
            <v>350</v>
          </cell>
        </row>
        <row r="14">
          <cell r="A14">
            <v>8000.01</v>
          </cell>
          <cell r="B14">
            <v>9000</v>
          </cell>
          <cell r="C14">
            <v>375</v>
          </cell>
        </row>
        <row r="15">
          <cell r="A15">
            <v>9000.01</v>
          </cell>
          <cell r="B15">
            <v>10000</v>
          </cell>
          <cell r="C15">
            <v>425</v>
          </cell>
        </row>
        <row r="16">
          <cell r="A16">
            <v>10000.01</v>
          </cell>
          <cell r="B16">
            <v>12500</v>
          </cell>
          <cell r="C16">
            <v>500</v>
          </cell>
        </row>
        <row r="17">
          <cell r="A17">
            <v>12500.01</v>
          </cell>
          <cell r="B17">
            <v>15000</v>
          </cell>
          <cell r="C17">
            <v>525</v>
          </cell>
        </row>
        <row r="18">
          <cell r="A18">
            <v>15000.01</v>
          </cell>
          <cell r="B18">
            <v>17500</v>
          </cell>
          <cell r="C18">
            <v>600</v>
          </cell>
        </row>
        <row r="19">
          <cell r="A19">
            <v>17500.009999999998</v>
          </cell>
          <cell r="B19">
            <v>20000</v>
          </cell>
          <cell r="C19">
            <v>625</v>
          </cell>
        </row>
        <row r="20">
          <cell r="A20">
            <v>20000.009999999998</v>
          </cell>
          <cell r="B20">
            <v>22500</v>
          </cell>
          <cell r="C20">
            <v>700</v>
          </cell>
        </row>
        <row r="21">
          <cell r="A21">
            <v>22500.01</v>
          </cell>
          <cell r="B21">
            <v>25000</v>
          </cell>
          <cell r="C21">
            <v>725</v>
          </cell>
        </row>
        <row r="22">
          <cell r="A22">
            <v>25000.01</v>
          </cell>
          <cell r="B22">
            <v>50000</v>
          </cell>
          <cell r="C22">
            <v>800</v>
          </cell>
        </row>
        <row r="23">
          <cell r="A23">
            <v>50000.01</v>
          </cell>
          <cell r="B23">
            <v>60000</v>
          </cell>
          <cell r="C23">
            <v>825</v>
          </cell>
        </row>
        <row r="24">
          <cell r="A24">
            <v>60000.01</v>
          </cell>
          <cell r="B24">
            <v>70000</v>
          </cell>
          <cell r="C24">
            <v>900</v>
          </cell>
        </row>
        <row r="25">
          <cell r="A25">
            <v>70000.009999999995</v>
          </cell>
          <cell r="B25">
            <v>80000</v>
          </cell>
          <cell r="C25">
            <v>925</v>
          </cell>
        </row>
        <row r="26">
          <cell r="A26">
            <v>80000.009999999995</v>
          </cell>
          <cell r="B26">
            <v>90000</v>
          </cell>
          <cell r="C26">
            <v>950</v>
          </cell>
        </row>
        <row r="27">
          <cell r="A27">
            <v>90000.01</v>
          </cell>
          <cell r="B27">
            <v>100000</v>
          </cell>
          <cell r="C27">
            <v>1000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1" Type="http://schemas.openxmlformats.org/officeDocument/2006/relationships/hyperlink" Target="https://forms.gle/rSm76BMW6RyfjvHb7"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BT91"/>
  <sheetViews>
    <sheetView showGridLines="0" tabSelected="1" zoomScaleNormal="100" zoomScaleSheetLayoutView="100" workbookViewId="0">
      <selection activeCell="L71" sqref="L71:AO71"/>
    </sheetView>
  </sheetViews>
  <sheetFormatPr defaultColWidth="1.6640625" defaultRowHeight="14.4" x14ac:dyDescent="0.3"/>
  <cols>
    <col min="1" max="20" width="1.6640625" style="1"/>
    <col min="21" max="21" width="2.77734375" style="1" customWidth="1"/>
    <col min="22" max="40" width="1.6640625" style="1"/>
    <col min="41" max="41" width="2.5546875" style="1" customWidth="1"/>
    <col min="42" max="48" width="1.6640625" style="1"/>
    <col min="49" max="49" width="2.44140625" style="1" customWidth="1"/>
    <col min="50" max="51" width="1.6640625" style="1"/>
    <col min="52" max="58" width="1.6640625" style="7"/>
    <col min="59" max="60" width="1.6640625" style="1"/>
    <col min="61" max="72" width="6.6640625" style="1" hidden="1" customWidth="1"/>
    <col min="73" max="16384" width="1.6640625" style="1"/>
  </cols>
  <sheetData>
    <row r="1" spans="2:62" ht="15" customHeight="1" x14ac:dyDescent="0.3">
      <c r="O1" s="12"/>
      <c r="P1" s="11"/>
      <c r="Q1" s="11"/>
      <c r="R1" s="11"/>
      <c r="S1" s="11"/>
      <c r="T1" s="11"/>
      <c r="U1" s="11"/>
      <c r="V1" s="68" t="s">
        <v>159</v>
      </c>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11"/>
    </row>
    <row r="2" spans="2:62" ht="27.6" customHeight="1" x14ac:dyDescent="0.3">
      <c r="O2" s="11"/>
      <c r="P2" s="11"/>
      <c r="Q2" s="11"/>
      <c r="R2" s="11"/>
      <c r="S2" s="11"/>
      <c r="T2" s="11"/>
      <c r="U2" s="11"/>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11"/>
    </row>
    <row r="3" spans="2:62" ht="15" customHeight="1" x14ac:dyDescent="0.3">
      <c r="O3" s="11"/>
      <c r="P3" s="11"/>
      <c r="Q3" s="11"/>
      <c r="R3" s="11"/>
      <c r="S3" s="11"/>
      <c r="T3" s="11"/>
      <c r="U3" s="11"/>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11"/>
    </row>
    <row r="4" spans="2:62" ht="25.2" customHeight="1" x14ac:dyDescent="0.3">
      <c r="O4" s="11"/>
      <c r="P4" s="11"/>
      <c r="Q4" s="11"/>
      <c r="R4" s="11"/>
      <c r="S4" s="11"/>
      <c r="T4" s="11"/>
      <c r="U4" s="11"/>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11"/>
    </row>
    <row r="5" spans="2:62" ht="6" customHeight="1" x14ac:dyDescent="0.3">
      <c r="B5" s="2"/>
      <c r="C5" s="2"/>
      <c r="D5" s="2"/>
      <c r="E5" s="2"/>
      <c r="F5" s="2"/>
      <c r="G5" s="2"/>
      <c r="H5" s="2"/>
      <c r="I5" s="2"/>
      <c r="J5" s="2"/>
      <c r="K5" s="2"/>
      <c r="L5" s="2"/>
      <c r="M5" s="2"/>
      <c r="N5" s="2"/>
      <c r="O5" s="2"/>
      <c r="P5" s="2"/>
      <c r="Q5" s="2"/>
      <c r="R5" s="2"/>
      <c r="S5" s="2"/>
      <c r="T5" s="2"/>
      <c r="U5" s="2"/>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row>
    <row r="6" spans="2:62" ht="6" customHeight="1" x14ac:dyDescent="0.3"/>
    <row r="7" spans="2:62" ht="15.75" customHeight="1" x14ac:dyDescent="0.3">
      <c r="B7" s="86" t="s">
        <v>9</v>
      </c>
      <c r="C7" s="86"/>
      <c r="D7" s="86"/>
      <c r="E7" s="86"/>
      <c r="F7" s="86"/>
      <c r="G7" s="86"/>
      <c r="H7" s="86"/>
      <c r="I7" s="86"/>
      <c r="J7" s="86"/>
      <c r="K7" s="86"/>
      <c r="L7" s="86"/>
      <c r="AE7" s="86" t="s">
        <v>10</v>
      </c>
      <c r="AF7" s="86"/>
      <c r="AG7" s="86"/>
      <c r="AH7" s="86"/>
      <c r="AI7" s="86"/>
      <c r="AJ7" s="86"/>
      <c r="AK7" s="86"/>
      <c r="AL7" s="86"/>
      <c r="AM7" s="86"/>
      <c r="AN7" s="86"/>
      <c r="AO7" s="86"/>
      <c r="AZ7" s="13"/>
      <c r="BA7" s="1"/>
      <c r="BB7" s="1"/>
      <c r="BC7" s="1"/>
      <c r="BD7" s="1"/>
      <c r="BE7" s="1"/>
      <c r="BF7" s="1"/>
    </row>
    <row r="8" spans="2:62" ht="15" customHeight="1" x14ac:dyDescent="0.3">
      <c r="B8" s="69" t="s">
        <v>0</v>
      </c>
      <c r="C8" s="69"/>
      <c r="D8" s="69"/>
      <c r="E8" s="69"/>
      <c r="F8" s="69"/>
      <c r="G8" s="69"/>
      <c r="H8" s="69"/>
      <c r="I8" s="69"/>
      <c r="J8" s="69"/>
      <c r="K8" s="69"/>
      <c r="L8" s="69"/>
      <c r="M8" s="82"/>
      <c r="N8" s="82"/>
      <c r="O8" s="82"/>
      <c r="P8" s="82"/>
      <c r="Q8" s="82"/>
      <c r="R8" s="82"/>
      <c r="S8" s="82"/>
      <c r="T8" s="82"/>
      <c r="U8" s="82"/>
      <c r="V8" s="82"/>
      <c r="W8" s="82"/>
      <c r="X8" s="82"/>
      <c r="Y8" s="82"/>
      <c r="Z8" s="82"/>
      <c r="AA8" s="82"/>
      <c r="AB8" s="82"/>
      <c r="AC8" s="82"/>
      <c r="AE8" s="69" t="s">
        <v>0</v>
      </c>
      <c r="AF8" s="69"/>
      <c r="AG8" s="69"/>
      <c r="AH8" s="69"/>
      <c r="AI8" s="69"/>
      <c r="AJ8" s="69"/>
      <c r="AK8" s="69"/>
      <c r="AL8" s="69"/>
      <c r="AM8" s="69"/>
      <c r="AN8" s="69"/>
      <c r="AO8" s="69"/>
      <c r="AP8" s="80" t="str">
        <f>IF(BJ8=FALSE,"",M8)</f>
        <v/>
      </c>
      <c r="AQ8" s="80"/>
      <c r="AR8" s="80"/>
      <c r="AS8" s="80"/>
      <c r="AT8" s="80"/>
      <c r="AU8" s="80"/>
      <c r="AV8" s="80"/>
      <c r="AW8" s="80"/>
      <c r="AX8" s="80"/>
      <c r="AY8" s="80"/>
      <c r="AZ8" s="80"/>
      <c r="BA8" s="80"/>
      <c r="BB8" s="80"/>
      <c r="BC8" s="80"/>
      <c r="BD8" s="80"/>
      <c r="BE8" s="80"/>
      <c r="BF8" s="80"/>
      <c r="BJ8" s="14" t="b">
        <v>0</v>
      </c>
    </row>
    <row r="9" spans="2:62" ht="15" customHeight="1" x14ac:dyDescent="0.3">
      <c r="B9" s="69" t="s">
        <v>1</v>
      </c>
      <c r="C9" s="69"/>
      <c r="D9" s="69"/>
      <c r="E9" s="69"/>
      <c r="F9" s="69"/>
      <c r="G9" s="69"/>
      <c r="H9" s="69"/>
      <c r="I9" s="69"/>
      <c r="J9" s="69"/>
      <c r="K9" s="69"/>
      <c r="L9" s="69"/>
      <c r="M9" s="83"/>
      <c r="N9" s="83"/>
      <c r="O9" s="83"/>
      <c r="P9" s="83"/>
      <c r="Q9" s="83"/>
      <c r="R9" s="83"/>
      <c r="S9" s="83"/>
      <c r="T9" s="83"/>
      <c r="U9" s="83"/>
      <c r="V9" s="83"/>
      <c r="W9" s="83"/>
      <c r="X9" s="83"/>
      <c r="Y9" s="83"/>
      <c r="Z9" s="83"/>
      <c r="AA9" s="83"/>
      <c r="AB9" s="83"/>
      <c r="AC9" s="83"/>
      <c r="AE9" s="69" t="s">
        <v>1</v>
      </c>
      <c r="AF9" s="69"/>
      <c r="AG9" s="69"/>
      <c r="AH9" s="69"/>
      <c r="AI9" s="69"/>
      <c r="AJ9" s="69"/>
      <c r="AK9" s="69"/>
      <c r="AL9" s="69"/>
      <c r="AM9" s="69"/>
      <c r="AN9" s="69"/>
      <c r="AO9" s="69"/>
      <c r="AP9" s="80" t="str">
        <f>IF(BJ8=FALSE,"",M9)</f>
        <v/>
      </c>
      <c r="AQ9" s="80"/>
      <c r="AR9" s="80"/>
      <c r="AS9" s="80"/>
      <c r="AT9" s="80"/>
      <c r="AU9" s="80"/>
      <c r="AV9" s="80"/>
      <c r="AW9" s="80"/>
      <c r="AX9" s="80"/>
      <c r="AY9" s="80"/>
      <c r="AZ9" s="80"/>
      <c r="BA9" s="80"/>
      <c r="BB9" s="80"/>
      <c r="BC9" s="80"/>
      <c r="BD9" s="80"/>
      <c r="BE9" s="80"/>
      <c r="BF9" s="80"/>
    </row>
    <row r="10" spans="2:62" ht="15" customHeight="1" x14ac:dyDescent="0.3">
      <c r="B10" s="69" t="s">
        <v>8</v>
      </c>
      <c r="C10" s="69"/>
      <c r="D10" s="69"/>
      <c r="E10" s="69"/>
      <c r="F10" s="69"/>
      <c r="G10" s="69"/>
      <c r="H10" s="69"/>
      <c r="I10" s="69"/>
      <c r="J10" s="69"/>
      <c r="K10" s="69"/>
      <c r="L10" s="69"/>
      <c r="M10" s="83"/>
      <c r="N10" s="83"/>
      <c r="O10" s="83"/>
      <c r="P10" s="83"/>
      <c r="Q10" s="83"/>
      <c r="R10" s="83"/>
      <c r="S10" s="83"/>
      <c r="T10" s="83"/>
      <c r="U10" s="83"/>
      <c r="V10" s="83"/>
      <c r="W10" s="83"/>
      <c r="X10" s="83"/>
      <c r="Y10" s="83"/>
      <c r="Z10" s="83"/>
      <c r="AA10" s="83"/>
      <c r="AB10" s="83"/>
      <c r="AC10" s="83"/>
      <c r="AE10" s="69" t="s">
        <v>83</v>
      </c>
      <c r="AF10" s="69"/>
      <c r="AG10" s="69"/>
      <c r="AH10" s="69"/>
      <c r="AI10" s="69"/>
      <c r="AJ10" s="69"/>
      <c r="AK10" s="69"/>
      <c r="AL10" s="69"/>
      <c r="AM10" s="69"/>
      <c r="AN10" s="69"/>
      <c r="AO10" s="69"/>
      <c r="AP10" s="80" t="str">
        <f>IF(BJ8=FALSE,"",M10)</f>
        <v/>
      </c>
      <c r="AQ10" s="80"/>
      <c r="AR10" s="80"/>
      <c r="AS10" s="80"/>
      <c r="AT10" s="80"/>
      <c r="AU10" s="80"/>
      <c r="AV10" s="80"/>
      <c r="AW10" s="80"/>
      <c r="AX10" s="80"/>
      <c r="AY10" s="80"/>
      <c r="AZ10" s="80"/>
      <c r="BA10" s="80"/>
      <c r="BB10" s="80"/>
      <c r="BC10" s="80"/>
      <c r="BD10" s="80"/>
      <c r="BE10" s="80"/>
      <c r="BF10" s="80"/>
    </row>
    <row r="11" spans="2:62" ht="15" customHeight="1" x14ac:dyDescent="0.3">
      <c r="B11" s="69" t="s">
        <v>4</v>
      </c>
      <c r="C11" s="69"/>
      <c r="D11" s="69"/>
      <c r="E11" s="69"/>
      <c r="F11" s="69"/>
      <c r="G11" s="69"/>
      <c r="H11" s="69"/>
      <c r="I11" s="69"/>
      <c r="J11" s="69"/>
      <c r="K11" s="69"/>
      <c r="L11" s="69"/>
      <c r="M11" s="83"/>
      <c r="N11" s="83"/>
      <c r="O11" s="83"/>
      <c r="P11" s="83"/>
      <c r="Q11" s="83"/>
      <c r="R11" s="83"/>
      <c r="S11" s="83"/>
      <c r="T11" s="83"/>
      <c r="U11" s="83"/>
      <c r="V11" s="83"/>
      <c r="W11" s="83"/>
      <c r="X11" s="83"/>
      <c r="Y11" s="83"/>
      <c r="Z11" s="83"/>
      <c r="AA11" s="83"/>
      <c r="AB11" s="83"/>
      <c r="AC11" s="83"/>
      <c r="AE11" s="69" t="s">
        <v>4</v>
      </c>
      <c r="AF11" s="69"/>
      <c r="AG11" s="69"/>
      <c r="AH11" s="69"/>
      <c r="AI11" s="69"/>
      <c r="AJ11" s="69"/>
      <c r="AK11" s="69"/>
      <c r="AL11" s="69"/>
      <c r="AM11" s="69"/>
      <c r="AN11" s="69"/>
      <c r="AO11" s="69"/>
      <c r="AP11" s="80" t="str">
        <f>IF(BJ8=FALSE,"",M11)</f>
        <v/>
      </c>
      <c r="AQ11" s="80"/>
      <c r="AR11" s="80"/>
      <c r="AS11" s="80"/>
      <c r="AT11" s="80"/>
      <c r="AU11" s="80"/>
      <c r="AV11" s="80"/>
      <c r="AW11" s="80"/>
      <c r="AX11" s="80"/>
      <c r="AY11" s="80"/>
      <c r="AZ11" s="80"/>
      <c r="BA11" s="80"/>
      <c r="BB11" s="80"/>
      <c r="BC11" s="80"/>
      <c r="BD11" s="80"/>
      <c r="BE11" s="80"/>
      <c r="BF11" s="80"/>
    </row>
    <row r="12" spans="2:62" ht="15" customHeight="1" x14ac:dyDescent="0.3">
      <c r="B12" s="69" t="s">
        <v>5</v>
      </c>
      <c r="C12" s="69"/>
      <c r="D12" s="69"/>
      <c r="E12" s="69"/>
      <c r="F12" s="69"/>
      <c r="G12" s="69"/>
      <c r="H12" s="69"/>
      <c r="I12" s="69"/>
      <c r="J12" s="69"/>
      <c r="K12" s="69"/>
      <c r="L12" s="69"/>
      <c r="M12" s="73"/>
      <c r="N12" s="73"/>
      <c r="O12" s="73"/>
      <c r="P12" s="73"/>
      <c r="Q12" s="88" t="s">
        <v>6</v>
      </c>
      <c r="R12" s="88"/>
      <c r="S12" s="88"/>
      <c r="T12" s="88"/>
      <c r="U12" s="88"/>
      <c r="V12" s="88"/>
      <c r="W12" s="87"/>
      <c r="X12" s="87"/>
      <c r="Y12" s="87"/>
      <c r="Z12" s="87"/>
      <c r="AA12" s="87"/>
      <c r="AB12" s="87"/>
      <c r="AC12" s="87"/>
      <c r="AE12" s="69" t="s">
        <v>5</v>
      </c>
      <c r="AF12" s="69"/>
      <c r="AG12" s="69"/>
      <c r="AH12" s="69"/>
      <c r="AI12" s="69"/>
      <c r="AJ12" s="69"/>
      <c r="AK12" s="69"/>
      <c r="AL12" s="69"/>
      <c r="AM12" s="69"/>
      <c r="AN12" s="69"/>
      <c r="AO12" s="69"/>
      <c r="AP12" s="85" t="str">
        <f>IF(BJ8=FALSE,"",M12)</f>
        <v/>
      </c>
      <c r="AQ12" s="85"/>
      <c r="AR12" s="85"/>
      <c r="AS12" s="85"/>
      <c r="AT12" s="78" t="s">
        <v>6</v>
      </c>
      <c r="AU12" s="78"/>
      <c r="AV12" s="78"/>
      <c r="AW12" s="78"/>
      <c r="AX12" s="78"/>
      <c r="AY12" s="78"/>
      <c r="AZ12" s="79" t="str">
        <f>IF(BJ8=FALSE,"",W12)</f>
        <v/>
      </c>
      <c r="BA12" s="79"/>
      <c r="BB12" s="79"/>
      <c r="BC12" s="79"/>
      <c r="BD12" s="79"/>
      <c r="BE12" s="79"/>
      <c r="BF12" s="79"/>
    </row>
    <row r="13" spans="2:62" ht="15" customHeight="1" x14ac:dyDescent="0.3">
      <c r="B13" s="69" t="s">
        <v>2</v>
      </c>
      <c r="C13" s="69"/>
      <c r="D13" s="69"/>
      <c r="E13" s="69"/>
      <c r="F13" s="69"/>
      <c r="G13" s="69"/>
      <c r="H13" s="69"/>
      <c r="I13" s="69"/>
      <c r="J13" s="69"/>
      <c r="K13" s="69"/>
      <c r="L13" s="69"/>
      <c r="M13" s="84"/>
      <c r="N13" s="84"/>
      <c r="O13" s="84"/>
      <c r="P13" s="84"/>
      <c r="Q13" s="84"/>
      <c r="R13" s="84"/>
      <c r="S13" s="84"/>
      <c r="T13" s="84"/>
      <c r="U13" s="84"/>
      <c r="V13" s="84"/>
      <c r="W13" s="84"/>
      <c r="X13" s="84"/>
      <c r="Y13" s="84"/>
      <c r="Z13" s="84"/>
      <c r="AA13" s="84"/>
      <c r="AB13" s="84"/>
      <c r="AC13" s="84"/>
      <c r="AE13" s="69" t="s">
        <v>2</v>
      </c>
      <c r="AF13" s="69"/>
      <c r="AG13" s="69"/>
      <c r="AH13" s="69"/>
      <c r="AI13" s="69"/>
      <c r="AJ13" s="69"/>
      <c r="AK13" s="69"/>
      <c r="AL13" s="69"/>
      <c r="AM13" s="69"/>
      <c r="AN13" s="69"/>
      <c r="AO13" s="69"/>
      <c r="AP13" s="81" t="str">
        <f>IF(BJ8=FALSE,"",M13)</f>
        <v/>
      </c>
      <c r="AQ13" s="81"/>
      <c r="AR13" s="81"/>
      <c r="AS13" s="81"/>
      <c r="AT13" s="81"/>
      <c r="AU13" s="81"/>
      <c r="AV13" s="81"/>
      <c r="AW13" s="81"/>
      <c r="AX13" s="81"/>
      <c r="AY13" s="81"/>
      <c r="AZ13" s="81"/>
      <c r="BA13" s="81"/>
      <c r="BB13" s="81"/>
      <c r="BC13" s="81"/>
      <c r="BD13" s="81"/>
      <c r="BE13" s="81"/>
      <c r="BF13" s="81"/>
    </row>
    <row r="14" spans="2:62" x14ac:dyDescent="0.3">
      <c r="B14" s="69" t="s">
        <v>7</v>
      </c>
      <c r="C14" s="69"/>
      <c r="D14" s="69"/>
      <c r="E14" s="69"/>
      <c r="F14" s="69"/>
      <c r="G14" s="69"/>
      <c r="H14" s="69"/>
      <c r="I14" s="69"/>
      <c r="J14" s="69"/>
      <c r="K14" s="69"/>
      <c r="L14" s="69"/>
      <c r="M14" s="83"/>
      <c r="N14" s="83"/>
      <c r="O14" s="83"/>
      <c r="P14" s="83"/>
      <c r="Q14" s="83"/>
      <c r="R14" s="83"/>
      <c r="S14" s="83"/>
      <c r="T14" s="83"/>
      <c r="U14" s="83"/>
      <c r="V14" s="83"/>
      <c r="W14" s="83"/>
      <c r="X14" s="83"/>
      <c r="Y14" s="83"/>
      <c r="Z14" s="83"/>
      <c r="AA14" s="83"/>
      <c r="AB14" s="83"/>
      <c r="AC14" s="83"/>
      <c r="AE14" s="69" t="s">
        <v>3</v>
      </c>
      <c r="AF14" s="69"/>
      <c r="AG14" s="69"/>
      <c r="AH14" s="69"/>
      <c r="AI14" s="69"/>
      <c r="AJ14" s="69"/>
      <c r="AK14" s="69"/>
      <c r="AL14" s="69"/>
      <c r="AM14" s="69"/>
      <c r="AN14" s="69"/>
      <c r="AO14" s="69"/>
      <c r="AP14" s="80" t="str">
        <f>IF(BJ8=FALSE,"",M14)</f>
        <v/>
      </c>
      <c r="AQ14" s="80"/>
      <c r="AR14" s="80"/>
      <c r="AS14" s="80"/>
      <c r="AT14" s="80"/>
      <c r="AU14" s="80"/>
      <c r="AV14" s="80"/>
      <c r="AW14" s="80"/>
      <c r="AX14" s="80"/>
      <c r="AY14" s="80"/>
      <c r="AZ14" s="80"/>
      <c r="BA14" s="80"/>
      <c r="BB14" s="80"/>
      <c r="BC14" s="80"/>
      <c r="BD14" s="80"/>
      <c r="BE14" s="80"/>
      <c r="BF14" s="80"/>
    </row>
    <row r="15" spans="2:62" x14ac:dyDescent="0.3">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8"/>
      <c r="BA15" s="8"/>
      <c r="BB15" s="8"/>
      <c r="BC15" s="8"/>
      <c r="BD15" s="8"/>
      <c r="BE15" s="8"/>
      <c r="BF15" s="8"/>
    </row>
    <row r="16" spans="2:62" ht="7.8" customHeight="1" x14ac:dyDescent="0.3"/>
    <row r="17" spans="2:58" x14ac:dyDescent="0.3">
      <c r="B17" s="32" t="s">
        <v>122</v>
      </c>
    </row>
    <row r="18" spans="2:58" x14ac:dyDescent="0.3">
      <c r="B18" s="71" t="s">
        <v>20</v>
      </c>
      <c r="C18" s="71"/>
      <c r="D18" s="71"/>
      <c r="E18" s="71"/>
      <c r="F18" s="72"/>
      <c r="G18" s="73"/>
      <c r="H18" s="73"/>
      <c r="I18" s="73"/>
      <c r="J18" s="73"/>
      <c r="K18" s="73"/>
      <c r="L18" s="73"/>
      <c r="M18" s="73"/>
      <c r="N18" s="73"/>
      <c r="O18" s="73"/>
      <c r="P18" s="73"/>
      <c r="Q18" s="73"/>
      <c r="R18" s="74"/>
      <c r="T18" s="71" t="s">
        <v>18</v>
      </c>
      <c r="U18" s="71"/>
      <c r="V18" s="71"/>
      <c r="W18" s="71"/>
      <c r="X18" s="71"/>
      <c r="Y18" s="72"/>
      <c r="Z18" s="73"/>
      <c r="AA18" s="73"/>
      <c r="AB18" s="73"/>
      <c r="AC18" s="73"/>
      <c r="AD18" s="73"/>
      <c r="AE18" s="73"/>
      <c r="AF18" s="73"/>
      <c r="AG18" s="73"/>
      <c r="AH18" s="73"/>
      <c r="AI18" s="73"/>
      <c r="AJ18" s="73"/>
      <c r="AK18" s="74"/>
      <c r="AM18" s="71" t="s">
        <v>19</v>
      </c>
      <c r="AN18" s="71"/>
      <c r="AO18" s="71"/>
      <c r="AP18" s="71"/>
      <c r="AQ18" s="71"/>
      <c r="AR18" s="71"/>
      <c r="AS18" s="71"/>
      <c r="AT18" s="75"/>
      <c r="AU18" s="76"/>
      <c r="AV18" s="76"/>
      <c r="AW18" s="76"/>
      <c r="AX18" s="76"/>
      <c r="AY18" s="76"/>
      <c r="AZ18" s="76"/>
      <c r="BA18" s="76"/>
      <c r="BB18" s="76"/>
      <c r="BC18" s="76"/>
      <c r="BD18" s="76"/>
      <c r="BE18" s="76"/>
      <c r="BF18" s="77"/>
    </row>
    <row r="19" spans="2:58" ht="6" customHeight="1" x14ac:dyDescent="0.3">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8"/>
      <c r="BA19" s="8"/>
      <c r="BB19" s="8"/>
      <c r="BC19" s="8"/>
      <c r="BD19" s="8"/>
      <c r="BE19" s="8"/>
      <c r="BF19" s="8"/>
    </row>
    <row r="20" spans="2:58" ht="9" customHeight="1" x14ac:dyDescent="0.3"/>
    <row r="21" spans="2:58" ht="22.8" customHeight="1" x14ac:dyDescent="0.3">
      <c r="B21" s="62" t="s">
        <v>97</v>
      </c>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row>
    <row r="22" spans="2:58" ht="33.6" customHeight="1" x14ac:dyDescent="0.3">
      <c r="B22" s="65" t="s">
        <v>158</v>
      </c>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c r="BC22" s="65"/>
      <c r="BD22" s="65"/>
      <c r="BE22" s="65"/>
      <c r="BF22" s="65"/>
    </row>
    <row r="23" spans="2:58" s="6" customFormat="1" x14ac:dyDescent="0.3">
      <c r="B23" s="66" t="s">
        <v>90</v>
      </c>
      <c r="C23" s="66"/>
      <c r="D23" s="66"/>
      <c r="E23" s="66"/>
      <c r="F23" s="66" t="s">
        <v>15</v>
      </c>
      <c r="G23" s="66"/>
      <c r="H23" s="66"/>
      <c r="I23" s="66"/>
      <c r="J23" s="66"/>
      <c r="K23" s="66"/>
      <c r="L23" s="66" t="s">
        <v>13</v>
      </c>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t="s">
        <v>91</v>
      </c>
      <c r="AQ23" s="66"/>
      <c r="AR23" s="66"/>
      <c r="AS23" s="66"/>
      <c r="AT23" s="66"/>
      <c r="AU23" s="66" t="s">
        <v>14</v>
      </c>
      <c r="AV23" s="66"/>
      <c r="AW23" s="66"/>
      <c r="AX23" s="66"/>
      <c r="AY23" s="66"/>
      <c r="AZ23" s="67" t="s">
        <v>16</v>
      </c>
      <c r="BA23" s="67"/>
      <c r="BB23" s="67"/>
      <c r="BC23" s="67"/>
      <c r="BD23" s="67"/>
      <c r="BE23" s="67"/>
      <c r="BF23" s="67"/>
    </row>
    <row r="24" spans="2:58" ht="14.25" customHeight="1" x14ac:dyDescent="0.3">
      <c r="B24" s="35"/>
      <c r="C24" s="35"/>
      <c r="D24" s="35"/>
      <c r="E24" s="35"/>
      <c r="F24" s="36" t="s">
        <v>94</v>
      </c>
      <c r="G24" s="36"/>
      <c r="H24" s="36"/>
      <c r="I24" s="36"/>
      <c r="J24" s="36"/>
      <c r="K24" s="36"/>
      <c r="L24" s="37" t="s">
        <v>32</v>
      </c>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8" t="s">
        <v>12</v>
      </c>
      <c r="AQ24" s="38"/>
      <c r="AR24" s="38"/>
      <c r="AS24" s="38"/>
      <c r="AT24" s="38"/>
      <c r="AU24" s="39">
        <v>330.75</v>
      </c>
      <c r="AV24" s="39"/>
      <c r="AW24" s="39"/>
      <c r="AX24" s="39"/>
      <c r="AY24" s="39"/>
      <c r="AZ24" s="40">
        <f>AU24*B24</f>
        <v>0</v>
      </c>
      <c r="BA24" s="40"/>
      <c r="BB24" s="40"/>
      <c r="BC24" s="40"/>
      <c r="BD24" s="40"/>
      <c r="BE24" s="40"/>
      <c r="BF24" s="40"/>
    </row>
    <row r="25" spans="2:58" ht="15" customHeight="1" x14ac:dyDescent="0.3">
      <c r="B25" s="35"/>
      <c r="C25" s="35"/>
      <c r="D25" s="35"/>
      <c r="E25" s="35"/>
      <c r="F25" s="36" t="s">
        <v>95</v>
      </c>
      <c r="G25" s="36"/>
      <c r="H25" s="36"/>
      <c r="I25" s="36"/>
      <c r="J25" s="36"/>
      <c r="K25" s="36"/>
      <c r="L25" s="37" t="s">
        <v>34</v>
      </c>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8" t="s">
        <v>12</v>
      </c>
      <c r="AQ25" s="38"/>
      <c r="AR25" s="38"/>
      <c r="AS25" s="38"/>
      <c r="AT25" s="38"/>
      <c r="AU25" s="39">
        <v>330.75</v>
      </c>
      <c r="AV25" s="39"/>
      <c r="AW25" s="39"/>
      <c r="AX25" s="39"/>
      <c r="AY25" s="39"/>
      <c r="AZ25" s="40">
        <f t="shared" ref="AZ25:AZ26" si="0">AU25*B25</f>
        <v>0</v>
      </c>
      <c r="BA25" s="40"/>
      <c r="BB25" s="40"/>
      <c r="BC25" s="40"/>
      <c r="BD25" s="40"/>
      <c r="BE25" s="40"/>
      <c r="BF25" s="40"/>
    </row>
    <row r="26" spans="2:58" ht="15" customHeight="1" x14ac:dyDescent="0.3">
      <c r="B26" s="35"/>
      <c r="C26" s="35"/>
      <c r="D26" s="35"/>
      <c r="E26" s="35"/>
      <c r="F26" s="36" t="s">
        <v>96</v>
      </c>
      <c r="G26" s="36"/>
      <c r="H26" s="36"/>
      <c r="I26" s="36"/>
      <c r="J26" s="36"/>
      <c r="K26" s="36"/>
      <c r="L26" s="37" t="s">
        <v>35</v>
      </c>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8" t="s">
        <v>12</v>
      </c>
      <c r="AQ26" s="38"/>
      <c r="AR26" s="38"/>
      <c r="AS26" s="38"/>
      <c r="AT26" s="38"/>
      <c r="AU26" s="39">
        <v>330.75</v>
      </c>
      <c r="AV26" s="39"/>
      <c r="AW26" s="39"/>
      <c r="AX26" s="39"/>
      <c r="AY26" s="39"/>
      <c r="AZ26" s="40">
        <f t="shared" si="0"/>
        <v>0</v>
      </c>
      <c r="BA26" s="40"/>
      <c r="BB26" s="40"/>
      <c r="BC26" s="40"/>
      <c r="BD26" s="40"/>
      <c r="BE26" s="40"/>
      <c r="BF26" s="40"/>
    </row>
    <row r="27" spans="2:58" ht="15" customHeight="1" x14ac:dyDescent="0.3">
      <c r="B27" s="35"/>
      <c r="C27" s="35"/>
      <c r="D27" s="35"/>
      <c r="E27" s="35"/>
      <c r="F27" s="36" t="s">
        <v>157</v>
      </c>
      <c r="G27" s="36"/>
      <c r="H27" s="36"/>
      <c r="I27" s="36"/>
      <c r="J27" s="36"/>
      <c r="K27" s="36"/>
      <c r="L27" s="37" t="s">
        <v>36</v>
      </c>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8" t="s">
        <v>12</v>
      </c>
      <c r="AQ27" s="38"/>
      <c r="AR27" s="38"/>
      <c r="AS27" s="38"/>
      <c r="AT27" s="38"/>
      <c r="AU27" s="39">
        <v>330.75</v>
      </c>
      <c r="AV27" s="39"/>
      <c r="AW27" s="39"/>
      <c r="AX27" s="39"/>
      <c r="AY27" s="39"/>
      <c r="AZ27" s="40">
        <f>AU27*B27</f>
        <v>0</v>
      </c>
      <c r="BA27" s="40"/>
      <c r="BB27" s="40"/>
      <c r="BC27" s="40"/>
      <c r="BD27" s="40"/>
      <c r="BE27" s="40"/>
      <c r="BF27" s="40"/>
    </row>
    <row r="28" spans="2:58" ht="14.25" customHeight="1" x14ac:dyDescent="0.3">
      <c r="B28" s="35"/>
      <c r="C28" s="35"/>
      <c r="D28" s="35"/>
      <c r="E28" s="35"/>
      <c r="F28" s="36" t="s">
        <v>100</v>
      </c>
      <c r="G28" s="36"/>
      <c r="H28" s="36"/>
      <c r="I28" s="36"/>
      <c r="J28" s="36"/>
      <c r="K28" s="36"/>
      <c r="L28" s="37" t="s">
        <v>119</v>
      </c>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8" t="s">
        <v>76</v>
      </c>
      <c r="AQ28" s="38"/>
      <c r="AR28" s="38"/>
      <c r="AS28" s="38"/>
      <c r="AT28" s="38"/>
      <c r="AU28" s="39">
        <v>110</v>
      </c>
      <c r="AV28" s="39"/>
      <c r="AW28" s="39"/>
      <c r="AX28" s="39"/>
      <c r="AY28" s="39"/>
      <c r="AZ28" s="40">
        <f t="shared" ref="AZ28" si="1">AU28*B28</f>
        <v>0</v>
      </c>
      <c r="BA28" s="40"/>
      <c r="BB28" s="40"/>
      <c r="BC28" s="40"/>
      <c r="BD28" s="40"/>
      <c r="BE28" s="40"/>
      <c r="BF28" s="40"/>
    </row>
    <row r="29" spans="2:58" ht="14.25" customHeight="1" x14ac:dyDescent="0.3">
      <c r="B29" s="16"/>
      <c r="C29" s="16"/>
      <c r="D29" s="16"/>
      <c r="E29" s="16"/>
      <c r="F29" s="17"/>
      <c r="G29" s="17"/>
      <c r="H29" s="17"/>
      <c r="I29" s="17"/>
      <c r="J29" s="17"/>
      <c r="K29" s="17"/>
      <c r="AP29" s="15"/>
      <c r="AQ29" s="15"/>
      <c r="AR29" s="15"/>
      <c r="AS29" s="15"/>
      <c r="AT29" s="15"/>
      <c r="AU29" s="18"/>
      <c r="AV29" s="18"/>
      <c r="AW29" s="18"/>
      <c r="AX29" s="18"/>
      <c r="AY29" s="18"/>
      <c r="AZ29" s="19"/>
      <c r="BA29" s="19"/>
      <c r="BB29" s="19"/>
      <c r="BC29" s="19"/>
      <c r="BD29" s="19"/>
      <c r="BE29" s="19"/>
      <c r="BF29" s="19"/>
    </row>
    <row r="30" spans="2:58" ht="15.6" x14ac:dyDescent="0.3">
      <c r="B30" s="62" t="s">
        <v>98</v>
      </c>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row>
    <row r="31" spans="2:58" x14ac:dyDescent="0.3">
      <c r="B31" s="65" t="s">
        <v>99</v>
      </c>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c r="BC31" s="65"/>
      <c r="BD31" s="65"/>
      <c r="BE31" s="65"/>
      <c r="BF31" s="65"/>
    </row>
    <row r="32" spans="2:58" ht="14.25" customHeight="1" x14ac:dyDescent="0.3">
      <c r="B32" s="35"/>
      <c r="C32" s="35"/>
      <c r="D32" s="35"/>
      <c r="E32" s="35"/>
      <c r="F32" s="36" t="s">
        <v>24</v>
      </c>
      <c r="G32" s="36"/>
      <c r="H32" s="36"/>
      <c r="I32" s="36"/>
      <c r="J32" s="36"/>
      <c r="K32" s="36"/>
      <c r="L32" s="37" t="s">
        <v>37</v>
      </c>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8" t="s">
        <v>12</v>
      </c>
      <c r="AQ32" s="38"/>
      <c r="AR32" s="38"/>
      <c r="AS32" s="38"/>
      <c r="AT32" s="38"/>
      <c r="AU32" s="39">
        <v>275</v>
      </c>
      <c r="AV32" s="39"/>
      <c r="AW32" s="39"/>
      <c r="AX32" s="39"/>
      <c r="AY32" s="39"/>
      <c r="AZ32" s="40">
        <f t="shared" ref="AZ32:AZ34" si="2">AU32*B32</f>
        <v>0</v>
      </c>
      <c r="BA32" s="40"/>
      <c r="BB32" s="40"/>
      <c r="BC32" s="40"/>
      <c r="BD32" s="40"/>
      <c r="BE32" s="40"/>
      <c r="BF32" s="40"/>
    </row>
    <row r="33" spans="2:58" ht="14.25" customHeight="1" x14ac:dyDescent="0.3">
      <c r="B33" s="35"/>
      <c r="C33" s="35"/>
      <c r="D33" s="35"/>
      <c r="E33" s="35"/>
      <c r="F33" s="36" t="s">
        <v>25</v>
      </c>
      <c r="G33" s="36"/>
      <c r="H33" s="36"/>
      <c r="I33" s="36"/>
      <c r="J33" s="36"/>
      <c r="K33" s="36"/>
      <c r="L33" s="37" t="s">
        <v>38</v>
      </c>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8" t="s">
        <v>12</v>
      </c>
      <c r="AQ33" s="38"/>
      <c r="AR33" s="38"/>
      <c r="AS33" s="38"/>
      <c r="AT33" s="38"/>
      <c r="AU33" s="39">
        <v>275</v>
      </c>
      <c r="AV33" s="39"/>
      <c r="AW33" s="39"/>
      <c r="AX33" s="39"/>
      <c r="AY33" s="39"/>
      <c r="AZ33" s="40">
        <f t="shared" si="2"/>
        <v>0</v>
      </c>
      <c r="BA33" s="40"/>
      <c r="BB33" s="40"/>
      <c r="BC33" s="40"/>
      <c r="BD33" s="40"/>
      <c r="BE33" s="40"/>
      <c r="BF33" s="40"/>
    </row>
    <row r="34" spans="2:58" ht="14.25" customHeight="1" x14ac:dyDescent="0.3">
      <c r="B34" s="35"/>
      <c r="C34" s="35"/>
      <c r="D34" s="35"/>
      <c r="E34" s="35"/>
      <c r="F34" s="36" t="s">
        <v>26</v>
      </c>
      <c r="G34" s="36"/>
      <c r="H34" s="36"/>
      <c r="I34" s="36"/>
      <c r="J34" s="36"/>
      <c r="K34" s="36"/>
      <c r="L34" s="37" t="s">
        <v>39</v>
      </c>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8" t="s">
        <v>12</v>
      </c>
      <c r="AQ34" s="38"/>
      <c r="AR34" s="38"/>
      <c r="AS34" s="38"/>
      <c r="AT34" s="38"/>
      <c r="AU34" s="39">
        <v>275</v>
      </c>
      <c r="AV34" s="39"/>
      <c r="AW34" s="39"/>
      <c r="AX34" s="39"/>
      <c r="AY34" s="39"/>
      <c r="AZ34" s="40">
        <f t="shared" si="2"/>
        <v>0</v>
      </c>
      <c r="BA34" s="40"/>
      <c r="BB34" s="40"/>
      <c r="BC34" s="40"/>
      <c r="BD34" s="40"/>
      <c r="BE34" s="40"/>
      <c r="BF34" s="40"/>
    </row>
    <row r="35" spans="2:58" ht="14.25" customHeight="1" x14ac:dyDescent="0.3">
      <c r="B35" s="35"/>
      <c r="C35" s="35"/>
      <c r="D35" s="35"/>
      <c r="E35" s="35"/>
      <c r="F35" s="36" t="s">
        <v>27</v>
      </c>
      <c r="G35" s="36"/>
      <c r="H35" s="36"/>
      <c r="I35" s="36"/>
      <c r="J35" s="36"/>
      <c r="K35" s="36"/>
      <c r="L35" s="37" t="s">
        <v>40</v>
      </c>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8" t="s">
        <v>12</v>
      </c>
      <c r="AQ35" s="38"/>
      <c r="AR35" s="38"/>
      <c r="AS35" s="38"/>
      <c r="AT35" s="38"/>
      <c r="AU35" s="39">
        <v>275</v>
      </c>
      <c r="AV35" s="39"/>
      <c r="AW35" s="39"/>
      <c r="AX35" s="39"/>
      <c r="AY35" s="39"/>
      <c r="AZ35" s="40">
        <f>AU35*B35</f>
        <v>0</v>
      </c>
      <c r="BA35" s="40"/>
      <c r="BB35" s="40"/>
      <c r="BC35" s="40"/>
      <c r="BD35" s="40"/>
      <c r="BE35" s="40"/>
      <c r="BF35" s="40"/>
    </row>
    <row r="36" spans="2:58" ht="14.25" customHeight="1" x14ac:dyDescent="0.3">
      <c r="B36" s="35"/>
      <c r="C36" s="35"/>
      <c r="D36" s="35"/>
      <c r="E36" s="35"/>
      <c r="F36" s="36" t="s">
        <v>28</v>
      </c>
      <c r="G36" s="36"/>
      <c r="H36" s="36"/>
      <c r="I36" s="36"/>
      <c r="J36" s="36"/>
      <c r="K36" s="36"/>
      <c r="L36" s="37" t="s">
        <v>41</v>
      </c>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8" t="s">
        <v>12</v>
      </c>
      <c r="AQ36" s="38"/>
      <c r="AR36" s="38"/>
      <c r="AS36" s="38"/>
      <c r="AT36" s="38"/>
      <c r="AU36" s="39">
        <v>275</v>
      </c>
      <c r="AV36" s="39"/>
      <c r="AW36" s="39"/>
      <c r="AX36" s="39"/>
      <c r="AY36" s="39"/>
      <c r="AZ36" s="40">
        <f t="shared" ref="AZ36:AZ39" si="3">AU36*B36</f>
        <v>0</v>
      </c>
      <c r="BA36" s="40"/>
      <c r="BB36" s="40"/>
      <c r="BC36" s="40"/>
      <c r="BD36" s="40"/>
      <c r="BE36" s="40"/>
      <c r="BF36" s="40"/>
    </row>
    <row r="37" spans="2:58" ht="14.25" customHeight="1" x14ac:dyDescent="0.3">
      <c r="B37" s="35"/>
      <c r="C37" s="35"/>
      <c r="D37" s="35"/>
      <c r="E37" s="35"/>
      <c r="F37" s="36" t="s">
        <v>29</v>
      </c>
      <c r="G37" s="36"/>
      <c r="H37" s="36"/>
      <c r="I37" s="36"/>
      <c r="J37" s="36"/>
      <c r="K37" s="36"/>
      <c r="L37" s="37" t="s">
        <v>42</v>
      </c>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8" t="s">
        <v>12</v>
      </c>
      <c r="AQ37" s="38"/>
      <c r="AR37" s="38"/>
      <c r="AS37" s="38"/>
      <c r="AT37" s="38"/>
      <c r="AU37" s="39">
        <v>275</v>
      </c>
      <c r="AV37" s="39"/>
      <c r="AW37" s="39"/>
      <c r="AX37" s="39"/>
      <c r="AY37" s="39"/>
      <c r="AZ37" s="40">
        <f t="shared" si="3"/>
        <v>0</v>
      </c>
      <c r="BA37" s="40"/>
      <c r="BB37" s="40"/>
      <c r="BC37" s="40"/>
      <c r="BD37" s="40"/>
      <c r="BE37" s="40"/>
      <c r="BF37" s="40"/>
    </row>
    <row r="38" spans="2:58" ht="14.25" customHeight="1" x14ac:dyDescent="0.3">
      <c r="B38" s="35"/>
      <c r="C38" s="35"/>
      <c r="D38" s="35"/>
      <c r="E38" s="35"/>
      <c r="F38" s="36" t="s">
        <v>30</v>
      </c>
      <c r="G38" s="36"/>
      <c r="H38" s="36"/>
      <c r="I38" s="36"/>
      <c r="J38" s="36"/>
      <c r="K38" s="36"/>
      <c r="L38" s="37" t="s">
        <v>43</v>
      </c>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8" t="s">
        <v>12</v>
      </c>
      <c r="AQ38" s="38"/>
      <c r="AR38" s="38"/>
      <c r="AS38" s="38"/>
      <c r="AT38" s="38"/>
      <c r="AU38" s="39">
        <v>275</v>
      </c>
      <c r="AV38" s="39"/>
      <c r="AW38" s="39"/>
      <c r="AX38" s="39"/>
      <c r="AY38" s="39"/>
      <c r="AZ38" s="40">
        <f t="shared" si="3"/>
        <v>0</v>
      </c>
      <c r="BA38" s="40"/>
      <c r="BB38" s="40"/>
      <c r="BC38" s="40"/>
      <c r="BD38" s="40"/>
      <c r="BE38" s="40"/>
      <c r="BF38" s="40"/>
    </row>
    <row r="39" spans="2:58" ht="14.25" customHeight="1" x14ac:dyDescent="0.3">
      <c r="B39" s="35"/>
      <c r="C39" s="35"/>
      <c r="D39" s="35"/>
      <c r="E39" s="35"/>
      <c r="F39" s="36" t="s">
        <v>31</v>
      </c>
      <c r="G39" s="36"/>
      <c r="H39" s="36"/>
      <c r="I39" s="36"/>
      <c r="J39" s="36"/>
      <c r="K39" s="36"/>
      <c r="L39" s="37" t="s">
        <v>33</v>
      </c>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8" t="s">
        <v>12</v>
      </c>
      <c r="AQ39" s="38"/>
      <c r="AR39" s="38"/>
      <c r="AS39" s="38"/>
      <c r="AT39" s="38"/>
      <c r="AU39" s="39">
        <v>275</v>
      </c>
      <c r="AV39" s="39"/>
      <c r="AW39" s="39"/>
      <c r="AX39" s="39"/>
      <c r="AY39" s="39"/>
      <c r="AZ39" s="40">
        <f t="shared" si="3"/>
        <v>0</v>
      </c>
      <c r="BA39" s="40"/>
      <c r="BB39" s="40"/>
      <c r="BC39" s="40"/>
      <c r="BD39" s="40"/>
      <c r="BE39" s="40"/>
      <c r="BF39" s="40"/>
    </row>
    <row r="40" spans="2:58" ht="14.25" customHeight="1" x14ac:dyDescent="0.3">
      <c r="B40" s="16"/>
      <c r="C40" s="16"/>
      <c r="D40" s="16"/>
      <c r="E40" s="16"/>
      <c r="F40" s="17"/>
      <c r="G40" s="17"/>
      <c r="H40" s="17"/>
      <c r="I40" s="17"/>
      <c r="J40" s="17"/>
      <c r="K40" s="17"/>
      <c r="AP40" s="15"/>
      <c r="AQ40" s="15"/>
      <c r="AR40" s="15"/>
      <c r="AS40" s="15"/>
      <c r="AT40" s="15"/>
      <c r="AU40" s="18"/>
      <c r="AV40" s="18"/>
      <c r="AW40" s="18"/>
      <c r="AX40" s="18"/>
      <c r="AY40" s="18"/>
      <c r="AZ40" s="19"/>
      <c r="BA40" s="19"/>
      <c r="BB40" s="19"/>
      <c r="BC40" s="19"/>
      <c r="BD40" s="19"/>
      <c r="BE40" s="19"/>
      <c r="BF40" s="19"/>
    </row>
    <row r="41" spans="2:58" ht="15.6" x14ac:dyDescent="0.3">
      <c r="B41" s="62" t="s">
        <v>101</v>
      </c>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row>
    <row r="42" spans="2:58" x14ac:dyDescent="0.3">
      <c r="B42" s="63" t="s">
        <v>102</v>
      </c>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row>
    <row r="43" spans="2:58" x14ac:dyDescent="0.3">
      <c r="B43" s="35"/>
      <c r="C43" s="35"/>
      <c r="D43" s="35"/>
      <c r="E43" s="35"/>
      <c r="F43" s="36" t="s">
        <v>103</v>
      </c>
      <c r="G43" s="36"/>
      <c r="H43" s="36"/>
      <c r="I43" s="36"/>
      <c r="J43" s="36"/>
      <c r="K43" s="36"/>
      <c r="L43" s="37" t="s">
        <v>69</v>
      </c>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8" t="s">
        <v>17</v>
      </c>
      <c r="AQ43" s="38"/>
      <c r="AR43" s="38"/>
      <c r="AS43" s="38"/>
      <c r="AT43" s="38"/>
      <c r="AU43" s="39">
        <v>42.5</v>
      </c>
      <c r="AV43" s="39"/>
      <c r="AW43" s="39"/>
      <c r="AX43" s="39"/>
      <c r="AY43" s="39"/>
      <c r="AZ43" s="40">
        <f t="shared" ref="AZ43:AZ44" si="4">AU43*B43</f>
        <v>0</v>
      </c>
      <c r="BA43" s="40"/>
      <c r="BB43" s="40"/>
      <c r="BC43" s="40"/>
      <c r="BD43" s="40"/>
      <c r="BE43" s="40"/>
      <c r="BF43" s="40"/>
    </row>
    <row r="44" spans="2:58" x14ac:dyDescent="0.3">
      <c r="B44" s="35"/>
      <c r="C44" s="35"/>
      <c r="D44" s="35"/>
      <c r="E44" s="35"/>
      <c r="F44" s="36" t="s">
        <v>104</v>
      </c>
      <c r="G44" s="36"/>
      <c r="H44" s="36"/>
      <c r="I44" s="36"/>
      <c r="J44" s="36"/>
      <c r="K44" s="36"/>
      <c r="L44" s="37" t="s">
        <v>70</v>
      </c>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8" t="s">
        <v>17</v>
      </c>
      <c r="AQ44" s="38"/>
      <c r="AR44" s="38"/>
      <c r="AS44" s="38"/>
      <c r="AT44" s="38"/>
      <c r="AU44" s="39">
        <v>42.5</v>
      </c>
      <c r="AV44" s="39"/>
      <c r="AW44" s="39"/>
      <c r="AX44" s="39"/>
      <c r="AY44" s="39"/>
      <c r="AZ44" s="40">
        <f t="shared" si="4"/>
        <v>0</v>
      </c>
      <c r="BA44" s="40"/>
      <c r="BB44" s="40"/>
      <c r="BC44" s="40"/>
      <c r="BD44" s="40"/>
      <c r="BE44" s="40"/>
      <c r="BF44" s="40"/>
    </row>
    <row r="45" spans="2:58" x14ac:dyDescent="0.3">
      <c r="B45" s="35"/>
      <c r="C45" s="35"/>
      <c r="D45" s="35"/>
      <c r="E45" s="35"/>
      <c r="F45" s="36" t="s">
        <v>105</v>
      </c>
      <c r="G45" s="36"/>
      <c r="H45" s="36"/>
      <c r="I45" s="36"/>
      <c r="J45" s="36"/>
      <c r="K45" s="36"/>
      <c r="L45" s="37" t="s">
        <v>71</v>
      </c>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8" t="s">
        <v>17</v>
      </c>
      <c r="AQ45" s="38"/>
      <c r="AR45" s="38"/>
      <c r="AS45" s="38"/>
      <c r="AT45" s="38"/>
      <c r="AU45" s="39">
        <v>42.5</v>
      </c>
      <c r="AV45" s="39"/>
      <c r="AW45" s="39"/>
      <c r="AX45" s="39"/>
      <c r="AY45" s="39"/>
      <c r="AZ45" s="40">
        <f>AU45*B45</f>
        <v>0</v>
      </c>
      <c r="BA45" s="40"/>
      <c r="BB45" s="40"/>
      <c r="BC45" s="40"/>
      <c r="BD45" s="40"/>
      <c r="BE45" s="40"/>
      <c r="BF45" s="40"/>
    </row>
    <row r="46" spans="2:58" x14ac:dyDescent="0.3">
      <c r="B46" s="35"/>
      <c r="C46" s="35"/>
      <c r="D46" s="35"/>
      <c r="E46" s="35"/>
      <c r="F46" s="36" t="s">
        <v>106</v>
      </c>
      <c r="G46" s="36"/>
      <c r="H46" s="36"/>
      <c r="I46" s="36"/>
      <c r="J46" s="36"/>
      <c r="K46" s="36"/>
      <c r="L46" s="37" t="s">
        <v>72</v>
      </c>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8" t="s">
        <v>17</v>
      </c>
      <c r="AQ46" s="38"/>
      <c r="AR46" s="38"/>
      <c r="AS46" s="38"/>
      <c r="AT46" s="38"/>
      <c r="AU46" s="39">
        <v>42.5</v>
      </c>
      <c r="AV46" s="39"/>
      <c r="AW46" s="39"/>
      <c r="AX46" s="39"/>
      <c r="AY46" s="39"/>
      <c r="AZ46" s="40">
        <f>AU46*B46</f>
        <v>0</v>
      </c>
      <c r="BA46" s="40"/>
      <c r="BB46" s="40"/>
      <c r="BC46" s="40"/>
      <c r="BD46" s="40"/>
      <c r="BE46" s="40"/>
      <c r="BF46" s="40"/>
    </row>
    <row r="47" spans="2:58" x14ac:dyDescent="0.3">
      <c r="B47" s="35"/>
      <c r="C47" s="35"/>
      <c r="D47" s="35"/>
      <c r="E47" s="35"/>
      <c r="F47" s="36" t="s">
        <v>107</v>
      </c>
      <c r="G47" s="36"/>
      <c r="H47" s="36"/>
      <c r="I47" s="36"/>
      <c r="J47" s="36"/>
      <c r="K47" s="36"/>
      <c r="L47" s="37" t="s">
        <v>73</v>
      </c>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8" t="s">
        <v>17</v>
      </c>
      <c r="AQ47" s="38"/>
      <c r="AR47" s="38"/>
      <c r="AS47" s="38"/>
      <c r="AT47" s="38"/>
      <c r="AU47" s="39">
        <v>42.5</v>
      </c>
      <c r="AV47" s="39"/>
      <c r="AW47" s="39"/>
      <c r="AX47" s="39"/>
      <c r="AY47" s="39"/>
      <c r="AZ47" s="40">
        <f t="shared" ref="AZ47:AZ49" si="5">AU47*B47</f>
        <v>0</v>
      </c>
      <c r="BA47" s="40"/>
      <c r="BB47" s="40"/>
      <c r="BC47" s="40"/>
      <c r="BD47" s="40"/>
      <c r="BE47" s="40"/>
      <c r="BF47" s="40"/>
    </row>
    <row r="48" spans="2:58" x14ac:dyDescent="0.3">
      <c r="B48" s="35"/>
      <c r="C48" s="35"/>
      <c r="D48" s="35"/>
      <c r="E48" s="35"/>
      <c r="F48" s="36" t="s">
        <v>108</v>
      </c>
      <c r="G48" s="36"/>
      <c r="H48" s="36"/>
      <c r="I48" s="36"/>
      <c r="J48" s="36"/>
      <c r="K48" s="36"/>
      <c r="L48" s="37" t="s">
        <v>74</v>
      </c>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8" t="s">
        <v>17</v>
      </c>
      <c r="AQ48" s="38"/>
      <c r="AR48" s="38"/>
      <c r="AS48" s="38"/>
      <c r="AT48" s="38"/>
      <c r="AU48" s="39">
        <v>42.5</v>
      </c>
      <c r="AV48" s="39"/>
      <c r="AW48" s="39"/>
      <c r="AX48" s="39"/>
      <c r="AY48" s="39"/>
      <c r="AZ48" s="40">
        <f t="shared" si="5"/>
        <v>0</v>
      </c>
      <c r="BA48" s="40"/>
      <c r="BB48" s="40"/>
      <c r="BC48" s="40"/>
      <c r="BD48" s="40"/>
      <c r="BE48" s="40"/>
      <c r="BF48" s="40"/>
    </row>
    <row r="49" spans="2:58" x14ac:dyDescent="0.3">
      <c r="B49" s="35"/>
      <c r="C49" s="35"/>
      <c r="D49" s="35"/>
      <c r="E49" s="35"/>
      <c r="F49" s="36" t="s">
        <v>109</v>
      </c>
      <c r="G49" s="36"/>
      <c r="H49" s="36"/>
      <c r="I49" s="36"/>
      <c r="J49" s="36"/>
      <c r="K49" s="36"/>
      <c r="L49" s="37" t="s">
        <v>75</v>
      </c>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8" t="s">
        <v>17</v>
      </c>
      <c r="AQ49" s="38"/>
      <c r="AR49" s="38"/>
      <c r="AS49" s="38"/>
      <c r="AT49" s="38"/>
      <c r="AU49" s="39">
        <v>42.5</v>
      </c>
      <c r="AV49" s="39"/>
      <c r="AW49" s="39"/>
      <c r="AX49" s="39"/>
      <c r="AY49" s="39"/>
      <c r="AZ49" s="40">
        <f t="shared" si="5"/>
        <v>0</v>
      </c>
      <c r="BA49" s="40"/>
      <c r="BB49" s="40"/>
      <c r="BC49" s="40"/>
      <c r="BD49" s="40"/>
      <c r="BE49" s="40"/>
      <c r="BF49" s="40"/>
    </row>
    <row r="50" spans="2:58" ht="14.4" customHeight="1" x14ac:dyDescent="0.3">
      <c r="B50" s="62" t="s">
        <v>50</v>
      </c>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row>
    <row r="51" spans="2:58" ht="14.4" customHeight="1" x14ac:dyDescent="0.3">
      <c r="B51" s="63" t="s">
        <v>110</v>
      </c>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row>
    <row r="52" spans="2:58" ht="14.4" customHeight="1" x14ac:dyDescent="0.3">
      <c r="B52" s="35"/>
      <c r="C52" s="35"/>
      <c r="D52" s="35"/>
      <c r="E52" s="35"/>
      <c r="F52" s="36"/>
      <c r="G52" s="36"/>
      <c r="H52" s="36"/>
      <c r="I52" s="36"/>
      <c r="J52" s="36"/>
      <c r="K52" s="36"/>
      <c r="L52" s="37" t="s">
        <v>117</v>
      </c>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8" t="s">
        <v>118</v>
      </c>
      <c r="AQ52" s="38"/>
      <c r="AR52" s="38"/>
      <c r="AS52" s="38"/>
      <c r="AT52" s="38"/>
      <c r="AU52" s="39" t="s">
        <v>118</v>
      </c>
      <c r="AV52" s="39"/>
      <c r="AW52" s="39"/>
      <c r="AX52" s="39"/>
      <c r="AY52" s="39"/>
      <c r="AZ52" s="40"/>
      <c r="BA52" s="40"/>
      <c r="BB52" s="40"/>
      <c r="BC52" s="40"/>
      <c r="BD52" s="40"/>
      <c r="BE52" s="40"/>
      <c r="BF52" s="40"/>
    </row>
    <row r="53" spans="2:58" ht="14.4" customHeight="1" x14ac:dyDescent="0.3">
      <c r="B53" s="35"/>
      <c r="C53" s="35"/>
      <c r="D53" s="35"/>
      <c r="E53" s="35"/>
      <c r="F53" s="36" t="s">
        <v>44</v>
      </c>
      <c r="G53" s="36"/>
      <c r="H53" s="36"/>
      <c r="I53" s="36"/>
      <c r="J53" s="36"/>
      <c r="K53" s="36"/>
      <c r="L53" s="37" t="s">
        <v>57</v>
      </c>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8" t="s">
        <v>12</v>
      </c>
      <c r="AQ53" s="38"/>
      <c r="AR53" s="38"/>
      <c r="AS53" s="38"/>
      <c r="AT53" s="38"/>
      <c r="AU53" s="39">
        <v>42.5</v>
      </c>
      <c r="AV53" s="39"/>
      <c r="AW53" s="39"/>
      <c r="AX53" s="39"/>
      <c r="AY53" s="39"/>
      <c r="AZ53" s="40">
        <f t="shared" ref="AZ53" si="6">AU53*B53</f>
        <v>0</v>
      </c>
      <c r="BA53" s="40"/>
      <c r="BB53" s="40"/>
      <c r="BC53" s="40"/>
      <c r="BD53" s="40"/>
      <c r="BE53" s="40"/>
      <c r="BF53" s="40"/>
    </row>
    <row r="54" spans="2:58" x14ac:dyDescent="0.3">
      <c r="B54" s="35"/>
      <c r="C54" s="35"/>
      <c r="D54" s="35"/>
      <c r="E54" s="35"/>
      <c r="F54" s="36" t="s">
        <v>45</v>
      </c>
      <c r="G54" s="36"/>
      <c r="H54" s="36"/>
      <c r="I54" s="36"/>
      <c r="J54" s="36"/>
      <c r="K54" s="36"/>
      <c r="L54" s="37" t="s">
        <v>58</v>
      </c>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8" t="s">
        <v>12</v>
      </c>
      <c r="AQ54" s="38"/>
      <c r="AR54" s="38"/>
      <c r="AS54" s="38"/>
      <c r="AT54" s="38"/>
      <c r="AU54" s="39">
        <v>42.5</v>
      </c>
      <c r="AV54" s="39"/>
      <c r="AW54" s="39"/>
      <c r="AX54" s="39"/>
      <c r="AY54" s="39"/>
      <c r="AZ54" s="40">
        <f t="shared" ref="AZ54:AZ58" si="7">AU54*B54</f>
        <v>0</v>
      </c>
      <c r="BA54" s="40"/>
      <c r="BB54" s="40"/>
      <c r="BC54" s="40"/>
      <c r="BD54" s="40"/>
      <c r="BE54" s="40"/>
      <c r="BF54" s="40"/>
    </row>
    <row r="55" spans="2:58" x14ac:dyDescent="0.3">
      <c r="B55" s="35"/>
      <c r="C55" s="35"/>
      <c r="D55" s="35"/>
      <c r="E55" s="35"/>
      <c r="F55" s="36" t="s">
        <v>46</v>
      </c>
      <c r="G55" s="36"/>
      <c r="H55" s="36"/>
      <c r="I55" s="36"/>
      <c r="J55" s="36"/>
      <c r="K55" s="36"/>
      <c r="L55" s="37" t="s">
        <v>59</v>
      </c>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8" t="s">
        <v>12</v>
      </c>
      <c r="AQ55" s="38"/>
      <c r="AR55" s="38"/>
      <c r="AS55" s="38"/>
      <c r="AT55" s="38"/>
      <c r="AU55" s="39">
        <v>42.5</v>
      </c>
      <c r="AV55" s="39"/>
      <c r="AW55" s="39"/>
      <c r="AX55" s="39"/>
      <c r="AY55" s="39"/>
      <c r="AZ55" s="40">
        <f t="shared" si="7"/>
        <v>0</v>
      </c>
      <c r="BA55" s="40"/>
      <c r="BB55" s="40"/>
      <c r="BC55" s="40"/>
      <c r="BD55" s="40"/>
      <c r="BE55" s="40"/>
      <c r="BF55" s="40"/>
    </row>
    <row r="56" spans="2:58" x14ac:dyDescent="0.3">
      <c r="B56" s="35"/>
      <c r="C56" s="35"/>
      <c r="D56" s="35"/>
      <c r="E56" s="35"/>
      <c r="F56" s="36" t="s">
        <v>47</v>
      </c>
      <c r="G56" s="36"/>
      <c r="H56" s="36"/>
      <c r="I56" s="36"/>
      <c r="J56" s="36"/>
      <c r="K56" s="36"/>
      <c r="L56" s="37" t="s">
        <v>60</v>
      </c>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8" t="s">
        <v>12</v>
      </c>
      <c r="AQ56" s="38"/>
      <c r="AR56" s="38"/>
      <c r="AS56" s="38"/>
      <c r="AT56" s="38"/>
      <c r="AU56" s="39">
        <v>42.5</v>
      </c>
      <c r="AV56" s="39"/>
      <c r="AW56" s="39"/>
      <c r="AX56" s="39"/>
      <c r="AY56" s="39"/>
      <c r="AZ56" s="40">
        <f t="shared" si="7"/>
        <v>0</v>
      </c>
      <c r="BA56" s="40"/>
      <c r="BB56" s="40"/>
      <c r="BC56" s="40"/>
      <c r="BD56" s="40"/>
      <c r="BE56" s="40"/>
      <c r="BF56" s="40"/>
    </row>
    <row r="57" spans="2:58" ht="15" customHeight="1" x14ac:dyDescent="0.3">
      <c r="B57" s="35"/>
      <c r="C57" s="35"/>
      <c r="D57" s="35"/>
      <c r="E57" s="35"/>
      <c r="F57" s="36" t="s">
        <v>48</v>
      </c>
      <c r="G57" s="36"/>
      <c r="H57" s="36"/>
      <c r="I57" s="36"/>
      <c r="J57" s="36"/>
      <c r="K57" s="36"/>
      <c r="L57" s="64" t="s">
        <v>61</v>
      </c>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8" t="s">
        <v>12</v>
      </c>
      <c r="AQ57" s="38"/>
      <c r="AR57" s="38"/>
      <c r="AS57" s="38"/>
      <c r="AT57" s="38"/>
      <c r="AU57" s="39">
        <v>42.5</v>
      </c>
      <c r="AV57" s="39"/>
      <c r="AW57" s="39"/>
      <c r="AX57" s="39"/>
      <c r="AY57" s="39"/>
      <c r="AZ57" s="40">
        <f t="shared" si="7"/>
        <v>0</v>
      </c>
      <c r="BA57" s="40"/>
      <c r="BB57" s="40"/>
      <c r="BC57" s="40"/>
      <c r="BD57" s="40"/>
      <c r="BE57" s="40"/>
      <c r="BF57" s="40"/>
    </row>
    <row r="58" spans="2:58" ht="15" customHeight="1" x14ac:dyDescent="0.3">
      <c r="B58" s="35"/>
      <c r="C58" s="35"/>
      <c r="D58" s="35"/>
      <c r="E58" s="35"/>
      <c r="F58" s="36" t="s">
        <v>49</v>
      </c>
      <c r="G58" s="36"/>
      <c r="H58" s="36"/>
      <c r="I58" s="36"/>
      <c r="J58" s="36"/>
      <c r="K58" s="36"/>
      <c r="L58" s="64" t="s">
        <v>62</v>
      </c>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8" t="s">
        <v>12</v>
      </c>
      <c r="AQ58" s="38"/>
      <c r="AR58" s="38"/>
      <c r="AS58" s="38"/>
      <c r="AT58" s="38"/>
      <c r="AU58" s="39">
        <v>42.5</v>
      </c>
      <c r="AV58" s="39"/>
      <c r="AW58" s="39"/>
      <c r="AX58" s="39"/>
      <c r="AY58" s="39"/>
      <c r="AZ58" s="40">
        <f t="shared" si="7"/>
        <v>0</v>
      </c>
      <c r="BA58" s="40"/>
      <c r="BB58" s="40"/>
      <c r="BC58" s="40"/>
      <c r="BD58" s="40"/>
      <c r="BE58" s="40"/>
      <c r="BF58" s="40"/>
    </row>
    <row r="59" spans="2:58" ht="15.6" x14ac:dyDescent="0.3">
      <c r="B59" s="62" t="s">
        <v>111</v>
      </c>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row>
    <row r="60" spans="2:58" x14ac:dyDescent="0.3">
      <c r="B60" s="63" t="s">
        <v>110</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row>
    <row r="61" spans="2:58" s="6" customFormat="1" x14ac:dyDescent="0.3">
      <c r="B61" s="66" t="s">
        <v>90</v>
      </c>
      <c r="C61" s="66"/>
      <c r="D61" s="66"/>
      <c r="E61" s="66"/>
      <c r="F61" s="66" t="s">
        <v>15</v>
      </c>
      <c r="G61" s="66"/>
      <c r="H61" s="66"/>
      <c r="I61" s="66"/>
      <c r="J61" s="66"/>
      <c r="K61" s="66"/>
      <c r="L61" s="66" t="s">
        <v>13</v>
      </c>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t="s">
        <v>91</v>
      </c>
      <c r="AQ61" s="66"/>
      <c r="AR61" s="66"/>
      <c r="AS61" s="66"/>
      <c r="AT61" s="66"/>
      <c r="AU61" s="66" t="s">
        <v>14</v>
      </c>
      <c r="AV61" s="66"/>
      <c r="AW61" s="66"/>
      <c r="AX61" s="66"/>
      <c r="AY61" s="66"/>
      <c r="AZ61" s="67" t="s">
        <v>16</v>
      </c>
      <c r="BA61" s="67"/>
      <c r="BB61" s="67"/>
      <c r="BC61" s="67"/>
      <c r="BD61" s="67"/>
      <c r="BE61" s="67"/>
      <c r="BF61" s="67"/>
    </row>
    <row r="62" spans="2:58" x14ac:dyDescent="0.3">
      <c r="B62" s="35"/>
      <c r="C62" s="35"/>
      <c r="D62" s="35"/>
      <c r="E62" s="35"/>
      <c r="F62" s="36" t="s">
        <v>63</v>
      </c>
      <c r="G62" s="36"/>
      <c r="H62" s="36"/>
      <c r="I62" s="36"/>
      <c r="J62" s="36"/>
      <c r="K62" s="36"/>
      <c r="L62" s="37" t="s">
        <v>51</v>
      </c>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8" t="s">
        <v>17</v>
      </c>
      <c r="AQ62" s="38"/>
      <c r="AR62" s="38"/>
      <c r="AS62" s="38"/>
      <c r="AT62" s="38"/>
      <c r="AU62" s="39">
        <v>10.95</v>
      </c>
      <c r="AV62" s="39"/>
      <c r="AW62" s="39"/>
      <c r="AX62" s="39"/>
      <c r="AY62" s="39"/>
      <c r="AZ62" s="40">
        <f t="shared" ref="AZ62:AZ67" si="8">AU62*B62</f>
        <v>0</v>
      </c>
      <c r="BA62" s="40"/>
      <c r="BB62" s="40"/>
      <c r="BC62" s="40"/>
      <c r="BD62" s="40"/>
      <c r="BE62" s="40"/>
      <c r="BF62" s="40"/>
    </row>
    <row r="63" spans="2:58" x14ac:dyDescent="0.3">
      <c r="B63" s="35"/>
      <c r="C63" s="35"/>
      <c r="D63" s="35"/>
      <c r="E63" s="35"/>
      <c r="F63" s="36" t="s">
        <v>64</v>
      </c>
      <c r="G63" s="36"/>
      <c r="H63" s="36"/>
      <c r="I63" s="36"/>
      <c r="J63" s="36"/>
      <c r="K63" s="36"/>
      <c r="L63" s="37" t="s">
        <v>52</v>
      </c>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8" t="s">
        <v>17</v>
      </c>
      <c r="AQ63" s="38"/>
      <c r="AR63" s="38"/>
      <c r="AS63" s="38"/>
      <c r="AT63" s="38"/>
      <c r="AU63" s="39">
        <v>10.95</v>
      </c>
      <c r="AV63" s="39"/>
      <c r="AW63" s="39"/>
      <c r="AX63" s="39"/>
      <c r="AY63" s="39"/>
      <c r="AZ63" s="40">
        <f t="shared" si="8"/>
        <v>0</v>
      </c>
      <c r="BA63" s="40"/>
      <c r="BB63" s="40"/>
      <c r="BC63" s="40"/>
      <c r="BD63" s="40"/>
      <c r="BE63" s="40"/>
      <c r="BF63" s="40"/>
    </row>
    <row r="64" spans="2:58" x14ac:dyDescent="0.3">
      <c r="B64" s="35"/>
      <c r="C64" s="35"/>
      <c r="D64" s="35"/>
      <c r="E64" s="35"/>
      <c r="F64" s="36" t="s">
        <v>65</v>
      </c>
      <c r="G64" s="36"/>
      <c r="H64" s="36"/>
      <c r="I64" s="36"/>
      <c r="J64" s="36"/>
      <c r="K64" s="36"/>
      <c r="L64" s="37" t="s">
        <v>53</v>
      </c>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8" t="s">
        <v>17</v>
      </c>
      <c r="AQ64" s="38"/>
      <c r="AR64" s="38"/>
      <c r="AS64" s="38"/>
      <c r="AT64" s="38"/>
      <c r="AU64" s="39">
        <v>10.95</v>
      </c>
      <c r="AV64" s="39"/>
      <c r="AW64" s="39"/>
      <c r="AX64" s="39"/>
      <c r="AY64" s="39"/>
      <c r="AZ64" s="40">
        <f t="shared" si="8"/>
        <v>0</v>
      </c>
      <c r="BA64" s="40"/>
      <c r="BB64" s="40"/>
      <c r="BC64" s="40"/>
      <c r="BD64" s="40"/>
      <c r="BE64" s="40"/>
      <c r="BF64" s="40"/>
    </row>
    <row r="65" spans="2:58" x14ac:dyDescent="0.3">
      <c r="B65" s="35"/>
      <c r="C65" s="35"/>
      <c r="D65" s="35"/>
      <c r="E65" s="35"/>
      <c r="F65" s="36" t="s">
        <v>66</v>
      </c>
      <c r="G65" s="36"/>
      <c r="H65" s="36"/>
      <c r="I65" s="36"/>
      <c r="J65" s="36"/>
      <c r="K65" s="36"/>
      <c r="L65" s="37" t="s">
        <v>54</v>
      </c>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8" t="s">
        <v>17</v>
      </c>
      <c r="AQ65" s="38"/>
      <c r="AR65" s="38"/>
      <c r="AS65" s="38"/>
      <c r="AT65" s="38"/>
      <c r="AU65" s="39">
        <v>10.95</v>
      </c>
      <c r="AV65" s="39"/>
      <c r="AW65" s="39"/>
      <c r="AX65" s="39"/>
      <c r="AY65" s="39"/>
      <c r="AZ65" s="40">
        <f t="shared" si="8"/>
        <v>0</v>
      </c>
      <c r="BA65" s="40"/>
      <c r="BB65" s="40"/>
      <c r="BC65" s="40"/>
      <c r="BD65" s="40"/>
      <c r="BE65" s="40"/>
      <c r="BF65" s="40"/>
    </row>
    <row r="66" spans="2:58" ht="15" customHeight="1" x14ac:dyDescent="0.3">
      <c r="B66" s="35"/>
      <c r="C66" s="35"/>
      <c r="D66" s="35"/>
      <c r="E66" s="35"/>
      <c r="F66" s="36" t="s">
        <v>67</v>
      </c>
      <c r="G66" s="36"/>
      <c r="H66" s="36"/>
      <c r="I66" s="36"/>
      <c r="J66" s="36"/>
      <c r="K66" s="36"/>
      <c r="L66" s="64" t="s">
        <v>55</v>
      </c>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8" t="s">
        <v>17</v>
      </c>
      <c r="AQ66" s="38"/>
      <c r="AR66" s="38"/>
      <c r="AS66" s="38"/>
      <c r="AT66" s="38"/>
      <c r="AU66" s="39">
        <v>10.95</v>
      </c>
      <c r="AV66" s="39"/>
      <c r="AW66" s="39"/>
      <c r="AX66" s="39"/>
      <c r="AY66" s="39"/>
      <c r="AZ66" s="40">
        <f t="shared" si="8"/>
        <v>0</v>
      </c>
      <c r="BA66" s="40"/>
      <c r="BB66" s="40"/>
      <c r="BC66" s="40"/>
      <c r="BD66" s="40"/>
      <c r="BE66" s="40"/>
      <c r="BF66" s="40"/>
    </row>
    <row r="67" spans="2:58" ht="15" customHeight="1" x14ac:dyDescent="0.3">
      <c r="B67" s="35"/>
      <c r="C67" s="35"/>
      <c r="D67" s="35"/>
      <c r="E67" s="35"/>
      <c r="F67" s="36" t="s">
        <v>68</v>
      </c>
      <c r="G67" s="36"/>
      <c r="H67" s="36"/>
      <c r="I67" s="36"/>
      <c r="J67" s="36"/>
      <c r="K67" s="36"/>
      <c r="L67" s="64" t="s">
        <v>56</v>
      </c>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8" t="s">
        <v>17</v>
      </c>
      <c r="AQ67" s="38"/>
      <c r="AR67" s="38"/>
      <c r="AS67" s="38"/>
      <c r="AT67" s="38"/>
      <c r="AU67" s="39">
        <v>10.95</v>
      </c>
      <c r="AV67" s="39"/>
      <c r="AW67" s="39"/>
      <c r="AX67" s="39"/>
      <c r="AY67" s="39"/>
      <c r="AZ67" s="40">
        <f t="shared" si="8"/>
        <v>0</v>
      </c>
      <c r="BA67" s="40"/>
      <c r="BB67" s="40"/>
      <c r="BC67" s="40"/>
      <c r="BD67" s="40"/>
      <c r="BE67" s="40"/>
      <c r="BF67" s="40"/>
    </row>
    <row r="68" spans="2:58" ht="15.6" x14ac:dyDescent="0.3">
      <c r="B68" s="62" t="s">
        <v>112</v>
      </c>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row>
    <row r="69" spans="2:58" x14ac:dyDescent="0.3">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row>
    <row r="70" spans="2:58" ht="23.4" customHeight="1" x14ac:dyDescent="0.3">
      <c r="B70" s="35"/>
      <c r="C70" s="35"/>
      <c r="D70" s="35"/>
      <c r="E70" s="35"/>
      <c r="F70" s="36" t="s">
        <v>115</v>
      </c>
      <c r="G70" s="36"/>
      <c r="H70" s="36"/>
      <c r="I70" s="36"/>
      <c r="J70" s="36"/>
      <c r="K70" s="36"/>
      <c r="L70" s="64" t="s">
        <v>114</v>
      </c>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38" t="s">
        <v>113</v>
      </c>
      <c r="AQ70" s="38"/>
      <c r="AR70" s="38"/>
      <c r="AS70" s="38"/>
      <c r="AT70" s="38"/>
      <c r="AU70" s="39">
        <v>30.7</v>
      </c>
      <c r="AV70" s="39"/>
      <c r="AW70" s="39"/>
      <c r="AX70" s="39"/>
      <c r="AY70" s="39"/>
      <c r="AZ70" s="40">
        <f t="shared" ref="AZ70:AZ71" si="9">AU70*B70</f>
        <v>0</v>
      </c>
      <c r="BA70" s="40"/>
      <c r="BB70" s="40"/>
      <c r="BC70" s="40"/>
      <c r="BD70" s="40"/>
      <c r="BE70" s="40"/>
      <c r="BF70" s="40"/>
    </row>
    <row r="71" spans="2:58" x14ac:dyDescent="0.3">
      <c r="B71" s="35"/>
      <c r="C71" s="35"/>
      <c r="D71" s="35"/>
      <c r="E71" s="35"/>
      <c r="F71" s="36" t="s">
        <v>80</v>
      </c>
      <c r="G71" s="36"/>
      <c r="H71" s="36"/>
      <c r="I71" s="36"/>
      <c r="J71" s="36"/>
      <c r="K71" s="36"/>
      <c r="L71" s="37" t="s">
        <v>77</v>
      </c>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8" t="s">
        <v>17</v>
      </c>
      <c r="AQ71" s="38"/>
      <c r="AR71" s="38"/>
      <c r="AS71" s="38"/>
      <c r="AT71" s="38"/>
      <c r="AU71" s="39">
        <v>117.25</v>
      </c>
      <c r="AV71" s="39"/>
      <c r="AW71" s="39"/>
      <c r="AX71" s="39"/>
      <c r="AY71" s="39"/>
      <c r="AZ71" s="40">
        <f t="shared" si="9"/>
        <v>0</v>
      </c>
      <c r="BA71" s="40"/>
      <c r="BB71" s="40"/>
      <c r="BC71" s="40"/>
      <c r="BD71" s="40"/>
      <c r="BE71" s="40"/>
      <c r="BF71" s="40"/>
    </row>
    <row r="72" spans="2:58" x14ac:dyDescent="0.3">
      <c r="B72" s="35"/>
      <c r="C72" s="35"/>
      <c r="D72" s="35"/>
      <c r="E72" s="35"/>
      <c r="F72" s="36" t="s">
        <v>84</v>
      </c>
      <c r="G72" s="36"/>
      <c r="H72" s="36"/>
      <c r="I72" s="36"/>
      <c r="J72" s="36"/>
      <c r="K72" s="36"/>
      <c r="L72" s="37" t="s">
        <v>116</v>
      </c>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8" t="s">
        <v>17</v>
      </c>
      <c r="AQ72" s="38"/>
      <c r="AR72" s="38"/>
      <c r="AS72" s="38"/>
      <c r="AT72" s="38"/>
      <c r="AU72" s="39">
        <v>104.5</v>
      </c>
      <c r="AV72" s="39"/>
      <c r="AW72" s="39"/>
      <c r="AX72" s="39"/>
      <c r="AY72" s="39"/>
      <c r="AZ72" s="40">
        <f t="shared" ref="AZ72:AZ74" si="10">AU72*B72</f>
        <v>0</v>
      </c>
      <c r="BA72" s="40"/>
      <c r="BB72" s="40"/>
      <c r="BC72" s="40"/>
      <c r="BD72" s="40"/>
      <c r="BE72" s="40"/>
      <c r="BF72" s="40"/>
    </row>
    <row r="73" spans="2:58" x14ac:dyDescent="0.3">
      <c r="B73" s="35"/>
      <c r="C73" s="35"/>
      <c r="D73" s="35"/>
      <c r="E73" s="35"/>
      <c r="F73" s="36" t="s">
        <v>85</v>
      </c>
      <c r="G73" s="36"/>
      <c r="H73" s="36"/>
      <c r="I73" s="36"/>
      <c r="J73" s="36"/>
      <c r="K73" s="36"/>
      <c r="L73" s="37" t="s">
        <v>120</v>
      </c>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8" t="s">
        <v>17</v>
      </c>
      <c r="AQ73" s="38"/>
      <c r="AR73" s="38"/>
      <c r="AS73" s="38"/>
      <c r="AT73" s="38"/>
      <c r="AU73" s="39">
        <v>104.5</v>
      </c>
      <c r="AV73" s="39"/>
      <c r="AW73" s="39"/>
      <c r="AX73" s="39"/>
      <c r="AY73" s="39"/>
      <c r="AZ73" s="40">
        <f t="shared" si="10"/>
        <v>0</v>
      </c>
      <c r="BA73" s="40"/>
      <c r="BB73" s="40"/>
      <c r="BC73" s="40"/>
      <c r="BD73" s="40"/>
      <c r="BE73" s="40"/>
      <c r="BF73" s="40"/>
    </row>
    <row r="74" spans="2:58" x14ac:dyDescent="0.3">
      <c r="B74" s="35"/>
      <c r="C74" s="35"/>
      <c r="D74" s="35"/>
      <c r="E74" s="35"/>
      <c r="F74" s="36" t="s">
        <v>86</v>
      </c>
      <c r="G74" s="36"/>
      <c r="H74" s="36"/>
      <c r="I74" s="36"/>
      <c r="J74" s="36"/>
      <c r="K74" s="36"/>
      <c r="L74" s="37" t="s">
        <v>121</v>
      </c>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8" t="s">
        <v>17</v>
      </c>
      <c r="AQ74" s="38"/>
      <c r="AR74" s="38"/>
      <c r="AS74" s="38"/>
      <c r="AT74" s="38"/>
      <c r="AU74" s="39">
        <v>104.5</v>
      </c>
      <c r="AV74" s="39"/>
      <c r="AW74" s="39"/>
      <c r="AX74" s="39"/>
      <c r="AY74" s="39"/>
      <c r="AZ74" s="40">
        <f t="shared" si="10"/>
        <v>0</v>
      </c>
      <c r="BA74" s="40"/>
      <c r="BB74" s="40"/>
      <c r="BC74" s="40"/>
      <c r="BD74" s="40"/>
      <c r="BE74" s="40"/>
      <c r="BF74" s="40"/>
    </row>
    <row r="75" spans="2:58" ht="15.6" x14ac:dyDescent="0.3">
      <c r="B75" s="62" t="s">
        <v>87</v>
      </c>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row>
    <row r="76" spans="2:58" x14ac:dyDescent="0.3">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row>
    <row r="77" spans="2:58" x14ac:dyDescent="0.3">
      <c r="B77" s="35"/>
      <c r="C77" s="35"/>
      <c r="D77" s="35"/>
      <c r="E77" s="35"/>
      <c r="F77" s="36" t="s">
        <v>88</v>
      </c>
      <c r="G77" s="36"/>
      <c r="H77" s="36"/>
      <c r="I77" s="36"/>
      <c r="J77" s="36"/>
      <c r="K77" s="36"/>
      <c r="L77" s="37" t="s">
        <v>92</v>
      </c>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8" t="s">
        <v>17</v>
      </c>
      <c r="AQ77" s="38"/>
      <c r="AR77" s="38"/>
      <c r="AS77" s="38"/>
      <c r="AT77" s="38"/>
      <c r="AU77" s="39">
        <v>1273</v>
      </c>
      <c r="AV77" s="39"/>
      <c r="AW77" s="39"/>
      <c r="AX77" s="39"/>
      <c r="AY77" s="39"/>
      <c r="AZ77" s="40">
        <f t="shared" ref="AZ77:AZ78" si="11">AU77*B77</f>
        <v>0</v>
      </c>
      <c r="BA77" s="40"/>
      <c r="BB77" s="40"/>
      <c r="BC77" s="40"/>
      <c r="BD77" s="40"/>
      <c r="BE77" s="40"/>
      <c r="BF77" s="40"/>
    </row>
    <row r="78" spans="2:58" x14ac:dyDescent="0.3">
      <c r="B78" s="35"/>
      <c r="C78" s="35"/>
      <c r="D78" s="35"/>
      <c r="E78" s="35"/>
      <c r="F78" s="36" t="s">
        <v>89</v>
      </c>
      <c r="G78" s="36"/>
      <c r="H78" s="36"/>
      <c r="I78" s="36"/>
      <c r="J78" s="36"/>
      <c r="K78" s="36"/>
      <c r="L78" s="37" t="s">
        <v>93</v>
      </c>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8" t="s">
        <v>17</v>
      </c>
      <c r="AQ78" s="38"/>
      <c r="AR78" s="38"/>
      <c r="AS78" s="38"/>
      <c r="AT78" s="38"/>
      <c r="AU78" s="39">
        <v>4816</v>
      </c>
      <c r="AV78" s="39"/>
      <c r="AW78" s="39"/>
      <c r="AX78" s="39"/>
      <c r="AY78" s="39"/>
      <c r="AZ78" s="40">
        <f t="shared" si="11"/>
        <v>0</v>
      </c>
      <c r="BA78" s="40"/>
      <c r="BB78" s="40"/>
      <c r="BC78" s="40"/>
      <c r="BD78" s="40"/>
      <c r="BE78" s="40"/>
      <c r="BF78" s="40"/>
    </row>
    <row r="79" spans="2:58" x14ac:dyDescent="0.3">
      <c r="B79" s="53" t="s">
        <v>160</v>
      </c>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5"/>
      <c r="AP79" s="47" t="s">
        <v>21</v>
      </c>
      <c r="AQ79" s="48"/>
      <c r="AR79" s="48"/>
      <c r="AS79" s="48"/>
      <c r="AT79" s="48"/>
      <c r="AU79" s="48"/>
      <c r="AV79" s="48"/>
      <c r="AW79" s="48"/>
      <c r="AX79" s="48"/>
      <c r="AY79" s="49"/>
      <c r="AZ79" s="40">
        <f>SUM(AZ24:BF78)</f>
        <v>0</v>
      </c>
      <c r="BA79" s="40"/>
      <c r="BB79" s="40"/>
      <c r="BC79" s="40"/>
      <c r="BD79" s="40"/>
      <c r="BE79" s="40"/>
      <c r="BF79" s="40"/>
    </row>
    <row r="80" spans="2:58" x14ac:dyDescent="0.3">
      <c r="B80" s="56"/>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c r="AI80" s="57"/>
      <c r="AJ80" s="57"/>
      <c r="AK80" s="57"/>
      <c r="AL80" s="57"/>
      <c r="AM80" s="57"/>
      <c r="AN80" s="57"/>
      <c r="AO80" s="58"/>
      <c r="AP80" s="47" t="s">
        <v>23</v>
      </c>
      <c r="AQ80" s="48"/>
      <c r="AR80" s="48"/>
      <c r="AS80" s="48"/>
      <c r="AT80" s="48"/>
      <c r="AU80" s="48"/>
      <c r="AV80" s="48"/>
      <c r="AW80" s="48"/>
      <c r="AX80" s="48"/>
      <c r="AY80" s="49"/>
      <c r="AZ80" s="40">
        <f>(AZ79-AZ77-AZ78)*0.15</f>
        <v>0</v>
      </c>
      <c r="BA80" s="40"/>
      <c r="BB80" s="40"/>
      <c r="BC80" s="40"/>
      <c r="BD80" s="40"/>
      <c r="BE80" s="40"/>
      <c r="BF80" s="40"/>
    </row>
    <row r="81" spans="1:59" ht="21" x14ac:dyDescent="0.3">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1"/>
      <c r="AP81" s="50" t="s">
        <v>22</v>
      </c>
      <c r="AQ81" s="51"/>
      <c r="AR81" s="51"/>
      <c r="AS81" s="51"/>
      <c r="AT81" s="51"/>
      <c r="AU81" s="51"/>
      <c r="AV81" s="51"/>
      <c r="AW81" s="51"/>
      <c r="AX81" s="51"/>
      <c r="AY81" s="52"/>
      <c r="AZ81" s="44">
        <f>AZ79+AZ80</f>
        <v>0</v>
      </c>
      <c r="BA81" s="45"/>
      <c r="BB81" s="45"/>
      <c r="BC81" s="45"/>
      <c r="BD81" s="45"/>
      <c r="BE81" s="45"/>
      <c r="BF81" s="46"/>
    </row>
    <row r="82" spans="1:59" ht="6" customHeight="1" x14ac:dyDescent="0.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9"/>
      <c r="BA82" s="9"/>
      <c r="BB82" s="9"/>
      <c r="BC82" s="9"/>
      <c r="BD82" s="9"/>
      <c r="BE82" s="9"/>
      <c r="BF82" s="9"/>
    </row>
    <row r="83" spans="1:59" ht="6" customHeight="1" x14ac:dyDescent="0.3"/>
    <row r="84" spans="1:59" ht="18" x14ac:dyDescent="0.3">
      <c r="A84" s="42" t="s">
        <v>81</v>
      </c>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row>
    <row r="85" spans="1:59" ht="18" x14ac:dyDescent="0.3">
      <c r="A85" s="43" t="s">
        <v>82</v>
      </c>
      <c r="B85" s="43"/>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row>
    <row r="86" spans="1:59" ht="18" x14ac:dyDescent="0.3">
      <c r="A86" s="43" t="s">
        <v>11</v>
      </c>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row>
    <row r="87" spans="1:59" ht="18" x14ac:dyDescent="0.3">
      <c r="A87" s="43" t="s">
        <v>78</v>
      </c>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row>
    <row r="88" spans="1:59" ht="6" customHeight="1" x14ac:dyDescent="0.3">
      <c r="A88" s="4"/>
      <c r="B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10"/>
      <c r="BA88" s="10"/>
      <c r="BB88" s="10"/>
      <c r="BC88" s="10"/>
      <c r="BD88" s="10"/>
      <c r="BE88" s="10"/>
      <c r="BF88" s="10"/>
      <c r="BG88" s="4"/>
    </row>
    <row r="89" spans="1:59" ht="71.400000000000006" customHeight="1" x14ac:dyDescent="0.3">
      <c r="B89" s="41" t="s">
        <v>79</v>
      </c>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1"/>
      <c r="BA89" s="41"/>
      <c r="BB89" s="41"/>
      <c r="BC89" s="41"/>
      <c r="BD89" s="41"/>
      <c r="BE89" s="41"/>
      <c r="BF89" s="41"/>
    </row>
    <row r="90" spans="1:59" ht="44.4" customHeight="1" x14ac:dyDescent="0.3"/>
    <row r="91" spans="1:59" ht="44.4" customHeight="1" x14ac:dyDescent="0.3"/>
  </sheetData>
  <sheetProtection algorithmName="SHA-512" hashValue="uB7EI3Kazc8G/qSQt2weYPb/XA52x4TUyyFJIcT2iAlurs8f3CSyRwEwb3Prj0xNs19W+ln+Z8Kjwk96mXqwRQ==" saltValue="6Ufi1unEAQ+XGCbI77mDdg==" spinCount="100000" sheet="1" formatRows="0"/>
  <mergeCells count="319">
    <mergeCell ref="B75:BF75"/>
    <mergeCell ref="B76:BF76"/>
    <mergeCell ref="B77:E77"/>
    <mergeCell ref="F77:K77"/>
    <mergeCell ref="L77:AO77"/>
    <mergeCell ref="AP77:AT77"/>
    <mergeCell ref="AU77:AY77"/>
    <mergeCell ref="AZ77:BF77"/>
    <mergeCell ref="B78:E78"/>
    <mergeCell ref="F78:K78"/>
    <mergeCell ref="L78:AO78"/>
    <mergeCell ref="AP78:AT78"/>
    <mergeCell ref="AU78:AY78"/>
    <mergeCell ref="AZ78:BF78"/>
    <mergeCell ref="B50:BF50"/>
    <mergeCell ref="B51:BF51"/>
    <mergeCell ref="B54:E54"/>
    <mergeCell ref="F54:K54"/>
    <mergeCell ref="L54:AO54"/>
    <mergeCell ref="AP25:AT25"/>
    <mergeCell ref="AU25:AY25"/>
    <mergeCell ref="AZ25:BF25"/>
    <mergeCell ref="B30:BF30"/>
    <mergeCell ref="B31:BF31"/>
    <mergeCell ref="AU33:AY33"/>
    <mergeCell ref="B33:E33"/>
    <mergeCell ref="F33:K33"/>
    <mergeCell ref="L33:AO33"/>
    <mergeCell ref="AP33:AT33"/>
    <mergeCell ref="F32:K32"/>
    <mergeCell ref="L32:AO32"/>
    <mergeCell ref="AP32:AT32"/>
    <mergeCell ref="AU32:AY32"/>
    <mergeCell ref="AZ32:BF32"/>
    <mergeCell ref="B28:E28"/>
    <mergeCell ref="F28:K28"/>
    <mergeCell ref="L28:AO28"/>
    <mergeCell ref="AP28:AT28"/>
    <mergeCell ref="B8:L8"/>
    <mergeCell ref="B7:L7"/>
    <mergeCell ref="B9:L9"/>
    <mergeCell ref="B10:L10"/>
    <mergeCell ref="B11:L11"/>
    <mergeCell ref="B12:L12"/>
    <mergeCell ref="B13:L13"/>
    <mergeCell ref="B14:L14"/>
    <mergeCell ref="AE10:AO10"/>
    <mergeCell ref="AE11:AO11"/>
    <mergeCell ref="M14:AC14"/>
    <mergeCell ref="AE12:AO12"/>
    <mergeCell ref="W12:AC12"/>
    <mergeCell ref="Q12:V12"/>
    <mergeCell ref="AE7:AO7"/>
    <mergeCell ref="B57:E57"/>
    <mergeCell ref="F57:K57"/>
    <mergeCell ref="L57:AO57"/>
    <mergeCell ref="AP57:AT57"/>
    <mergeCell ref="AU57:AY57"/>
    <mergeCell ref="AZ57:BF57"/>
    <mergeCell ref="B34:E34"/>
    <mergeCell ref="F34:K34"/>
    <mergeCell ref="L34:AO34"/>
    <mergeCell ref="AP34:AT34"/>
    <mergeCell ref="AU34:AY34"/>
    <mergeCell ref="AZ34:BF34"/>
    <mergeCell ref="B35:E35"/>
    <mergeCell ref="F35:K35"/>
    <mergeCell ref="L35:AO35"/>
    <mergeCell ref="AP35:AT35"/>
    <mergeCell ref="AU35:AY35"/>
    <mergeCell ref="F55:K55"/>
    <mergeCell ref="L55:AO55"/>
    <mergeCell ref="AZ35:BF35"/>
    <mergeCell ref="B36:E36"/>
    <mergeCell ref="F36:K36"/>
    <mergeCell ref="L36:AO36"/>
    <mergeCell ref="AP36:AT36"/>
    <mergeCell ref="AP8:BF8"/>
    <mergeCell ref="AP9:BF9"/>
    <mergeCell ref="B59:BF59"/>
    <mergeCell ref="B60:BF60"/>
    <mergeCell ref="B62:E62"/>
    <mergeCell ref="F62:K62"/>
    <mergeCell ref="AP62:AT62"/>
    <mergeCell ref="AU62:AY62"/>
    <mergeCell ref="AZ62:BF62"/>
    <mergeCell ref="L62:AO62"/>
    <mergeCell ref="B58:E58"/>
    <mergeCell ref="F58:K58"/>
    <mergeCell ref="B61:E61"/>
    <mergeCell ref="F61:K61"/>
    <mergeCell ref="L61:AO61"/>
    <mergeCell ref="AP61:AT61"/>
    <mergeCell ref="AU61:AY61"/>
    <mergeCell ref="AZ61:BF61"/>
    <mergeCell ref="L58:AO58"/>
    <mergeCell ref="AP58:AT58"/>
    <mergeCell ref="AU58:AY58"/>
    <mergeCell ref="AZ58:BF58"/>
    <mergeCell ref="AZ33:BF33"/>
    <mergeCell ref="B32:E32"/>
    <mergeCell ref="V1:BF5"/>
    <mergeCell ref="AM18:AS18"/>
    <mergeCell ref="Y18:AK18"/>
    <mergeCell ref="F18:R18"/>
    <mergeCell ref="AT18:BF18"/>
    <mergeCell ref="B18:E18"/>
    <mergeCell ref="T18:X18"/>
    <mergeCell ref="AT12:AY12"/>
    <mergeCell ref="AZ12:BF12"/>
    <mergeCell ref="AP10:BF10"/>
    <mergeCell ref="AP11:BF11"/>
    <mergeCell ref="AP13:BF13"/>
    <mergeCell ref="AP14:BF14"/>
    <mergeCell ref="M8:AC8"/>
    <mergeCell ref="M9:AC9"/>
    <mergeCell ref="M10:AC10"/>
    <mergeCell ref="M11:AC11"/>
    <mergeCell ref="M12:P12"/>
    <mergeCell ref="M13:AC13"/>
    <mergeCell ref="AE8:AO8"/>
    <mergeCell ref="AE9:AO9"/>
    <mergeCell ref="AE13:AO13"/>
    <mergeCell ref="AE14:AO14"/>
    <mergeCell ref="AP12:AS12"/>
    <mergeCell ref="AU28:AY28"/>
    <mergeCell ref="AZ28:BF28"/>
    <mergeCell ref="AP24:AT24"/>
    <mergeCell ref="AP23:AT23"/>
    <mergeCell ref="AU26:AY26"/>
    <mergeCell ref="AZ26:BF26"/>
    <mergeCell ref="B26:E26"/>
    <mergeCell ref="F26:K26"/>
    <mergeCell ref="L26:AO26"/>
    <mergeCell ref="AP26:AT26"/>
    <mergeCell ref="B27:E27"/>
    <mergeCell ref="F27:K27"/>
    <mergeCell ref="L27:AO27"/>
    <mergeCell ref="AP27:AT27"/>
    <mergeCell ref="AU27:AY27"/>
    <mergeCell ref="AZ27:BF27"/>
    <mergeCell ref="AU23:AY23"/>
    <mergeCell ref="L25:AO25"/>
    <mergeCell ref="B21:BF21"/>
    <mergeCell ref="B22:BF22"/>
    <mergeCell ref="B25:E25"/>
    <mergeCell ref="F25:K25"/>
    <mergeCell ref="F24:K24"/>
    <mergeCell ref="AZ24:BF24"/>
    <mergeCell ref="L24:AO24"/>
    <mergeCell ref="B24:E24"/>
    <mergeCell ref="AU24:AY24"/>
    <mergeCell ref="B23:E23"/>
    <mergeCell ref="F23:K23"/>
    <mergeCell ref="AZ23:BF23"/>
    <mergeCell ref="L23:AO23"/>
    <mergeCell ref="AU36:AY36"/>
    <mergeCell ref="AZ36:BF36"/>
    <mergeCell ref="B37:E37"/>
    <mergeCell ref="F37:K37"/>
    <mergeCell ref="L37:AO37"/>
    <mergeCell ref="AP37:AT37"/>
    <mergeCell ref="AU37:AY37"/>
    <mergeCell ref="AZ37:BF37"/>
    <mergeCell ref="B38:E38"/>
    <mergeCell ref="F38:K38"/>
    <mergeCell ref="L38:AO38"/>
    <mergeCell ref="AP38:AT38"/>
    <mergeCell ref="AU38:AY38"/>
    <mergeCell ref="AZ38:BF38"/>
    <mergeCell ref="B39:E39"/>
    <mergeCell ref="F39:K39"/>
    <mergeCell ref="L39:AO39"/>
    <mergeCell ref="AP39:AT39"/>
    <mergeCell ref="AU39:AY39"/>
    <mergeCell ref="AZ39:BF39"/>
    <mergeCell ref="B53:E53"/>
    <mergeCell ref="F53:K53"/>
    <mergeCell ref="L53:AO53"/>
    <mergeCell ref="AP53:AT53"/>
    <mergeCell ref="AU53:AY53"/>
    <mergeCell ref="AZ53:BF53"/>
    <mergeCell ref="B52:E52"/>
    <mergeCell ref="F52:K52"/>
    <mergeCell ref="L52:AO52"/>
    <mergeCell ref="AP52:AT52"/>
    <mergeCell ref="AU52:AY52"/>
    <mergeCell ref="AZ52:BF52"/>
    <mergeCell ref="B45:E45"/>
    <mergeCell ref="F45:K45"/>
    <mergeCell ref="L45:AO45"/>
    <mergeCell ref="AP45:AT45"/>
    <mergeCell ref="AU45:AY45"/>
    <mergeCell ref="AZ45:BF45"/>
    <mergeCell ref="AP54:AT54"/>
    <mergeCell ref="AU54:AY54"/>
    <mergeCell ref="AZ54:BF54"/>
    <mergeCell ref="B55:E55"/>
    <mergeCell ref="AP55:AT55"/>
    <mergeCell ref="AU55:AY55"/>
    <mergeCell ref="AZ55:BF55"/>
    <mergeCell ref="B56:E56"/>
    <mergeCell ref="F56:K56"/>
    <mergeCell ref="L56:AO56"/>
    <mergeCell ref="AP56:AT56"/>
    <mergeCell ref="AU56:AY56"/>
    <mergeCell ref="AZ56:BF56"/>
    <mergeCell ref="F63:K63"/>
    <mergeCell ref="L63:AO63"/>
    <mergeCell ref="AP63:AT63"/>
    <mergeCell ref="AU63:AY63"/>
    <mergeCell ref="AZ63:BF63"/>
    <mergeCell ref="B64:E64"/>
    <mergeCell ref="F64:K64"/>
    <mergeCell ref="L64:AO64"/>
    <mergeCell ref="AP64:AT64"/>
    <mergeCell ref="AU64:AY64"/>
    <mergeCell ref="AZ64:BF64"/>
    <mergeCell ref="B63:E63"/>
    <mergeCell ref="AU67:AY67"/>
    <mergeCell ref="AZ67:BF67"/>
    <mergeCell ref="B65:E65"/>
    <mergeCell ref="F65:K65"/>
    <mergeCell ref="L65:AO65"/>
    <mergeCell ref="AP65:AT65"/>
    <mergeCell ref="AU65:AY65"/>
    <mergeCell ref="AZ65:BF65"/>
    <mergeCell ref="B66:E66"/>
    <mergeCell ref="F66:K66"/>
    <mergeCell ref="L66:AO66"/>
    <mergeCell ref="AP66:AT66"/>
    <mergeCell ref="AU66:AY66"/>
    <mergeCell ref="AZ66:BF66"/>
    <mergeCell ref="B41:BF41"/>
    <mergeCell ref="B42:BF42"/>
    <mergeCell ref="B43:E43"/>
    <mergeCell ref="F43:K43"/>
    <mergeCell ref="L43:AO43"/>
    <mergeCell ref="AP43:AT43"/>
    <mergeCell ref="AU43:AY43"/>
    <mergeCell ref="AZ43:BF43"/>
    <mergeCell ref="B44:E44"/>
    <mergeCell ref="F44:K44"/>
    <mergeCell ref="L44:AO44"/>
    <mergeCell ref="AP44:AT44"/>
    <mergeCell ref="AU44:AY44"/>
    <mergeCell ref="AZ44:BF44"/>
    <mergeCell ref="B46:E46"/>
    <mergeCell ref="F46:K46"/>
    <mergeCell ref="L46:AO46"/>
    <mergeCell ref="AP46:AT46"/>
    <mergeCell ref="AU46:AY46"/>
    <mergeCell ref="AZ46:BF46"/>
    <mergeCell ref="B47:E47"/>
    <mergeCell ref="F47:K47"/>
    <mergeCell ref="L47:AO47"/>
    <mergeCell ref="AP47:AT47"/>
    <mergeCell ref="AU47:AY47"/>
    <mergeCell ref="AZ47:BF47"/>
    <mergeCell ref="B68:BF68"/>
    <mergeCell ref="B69:BF69"/>
    <mergeCell ref="B70:E70"/>
    <mergeCell ref="F70:K70"/>
    <mergeCell ref="L70:AO70"/>
    <mergeCell ref="AP70:AT70"/>
    <mergeCell ref="AU70:AY70"/>
    <mergeCell ref="AZ70:BF70"/>
    <mergeCell ref="B48:E48"/>
    <mergeCell ref="F48:K48"/>
    <mergeCell ref="L48:AO48"/>
    <mergeCell ref="AP48:AT48"/>
    <mergeCell ref="AU48:AY48"/>
    <mergeCell ref="AZ48:BF48"/>
    <mergeCell ref="B49:E49"/>
    <mergeCell ref="F49:K49"/>
    <mergeCell ref="L49:AO49"/>
    <mergeCell ref="AP49:AT49"/>
    <mergeCell ref="AU49:AY49"/>
    <mergeCell ref="AZ49:BF49"/>
    <mergeCell ref="B67:E67"/>
    <mergeCell ref="F67:K67"/>
    <mergeCell ref="L67:AO67"/>
    <mergeCell ref="AP67:AT67"/>
    <mergeCell ref="AZ71:BF71"/>
    <mergeCell ref="AU72:AY72"/>
    <mergeCell ref="AZ72:BF72"/>
    <mergeCell ref="B72:E72"/>
    <mergeCell ref="F72:K72"/>
    <mergeCell ref="L72:AO72"/>
    <mergeCell ref="AP72:AT72"/>
    <mergeCell ref="B71:E71"/>
    <mergeCell ref="F71:K71"/>
    <mergeCell ref="L71:AO71"/>
    <mergeCell ref="AP71:AT71"/>
    <mergeCell ref="AU71:AY71"/>
    <mergeCell ref="B89:BF89"/>
    <mergeCell ref="A84:BG84"/>
    <mergeCell ref="A85:BG85"/>
    <mergeCell ref="AZ81:BF81"/>
    <mergeCell ref="AZ80:BF80"/>
    <mergeCell ref="AP79:AY79"/>
    <mergeCell ref="AP80:AY80"/>
    <mergeCell ref="AP81:AY81"/>
    <mergeCell ref="B79:AO81"/>
    <mergeCell ref="AZ79:BF79"/>
    <mergeCell ref="A86:BG86"/>
    <mergeCell ref="A87:BG87"/>
    <mergeCell ref="B73:E73"/>
    <mergeCell ref="F73:K73"/>
    <mergeCell ref="L73:AO73"/>
    <mergeCell ref="AP73:AT73"/>
    <mergeCell ref="AU73:AY73"/>
    <mergeCell ref="AZ73:BF73"/>
    <mergeCell ref="B74:E74"/>
    <mergeCell ref="F74:K74"/>
    <mergeCell ref="L74:AO74"/>
    <mergeCell ref="AP74:AT74"/>
    <mergeCell ref="AU74:AY74"/>
    <mergeCell ref="AZ74:BF74"/>
  </mergeCells>
  <conditionalFormatting sqref="AP8:BF14">
    <cfRule type="cellIs" dxfId="14" priority="4" operator="equal">
      <formula>0</formula>
    </cfRule>
  </conditionalFormatting>
  <conditionalFormatting sqref="AZ24:BF29 AZ70:BF81">
    <cfRule type="cellIs" dxfId="13" priority="33" operator="equal">
      <formula>0</formula>
    </cfRule>
  </conditionalFormatting>
  <conditionalFormatting sqref="AZ32:BF49">
    <cfRule type="cellIs" dxfId="12" priority="2" operator="equal">
      <formula>0</formula>
    </cfRule>
  </conditionalFormatting>
  <conditionalFormatting sqref="AZ52:BF58">
    <cfRule type="cellIs" dxfId="11" priority="1" operator="equal">
      <formula>0</formula>
    </cfRule>
  </conditionalFormatting>
  <conditionalFormatting sqref="AZ62:BF67">
    <cfRule type="cellIs" dxfId="10" priority="25" operator="equal">
      <formula>0</formula>
    </cfRule>
  </conditionalFormatting>
  <conditionalFormatting sqref="AZ89:BF90">
    <cfRule type="cellIs" dxfId="9" priority="12" operator="equal">
      <formula>0</formula>
    </cfRule>
  </conditionalFormatting>
  <printOptions horizontalCentered="1"/>
  <pageMargins left="0.16" right="0.23" top="0.35" bottom="0.36" header="0.3" footer="0.16"/>
  <pageSetup scale="82" orientation="portrait" r:id="rId1"/>
  <headerFooter>
    <oddFooter xml:space="preserve">&amp;C&amp;8Copyright © 2023 Data Recognition Corporation. All rights reserved. TerraNova is aregistered trademark of Data Recognition Corporation. </oddFooter>
  </headerFooter>
  <rowBreaks count="1" manualBreakCount="1">
    <brk id="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40</xdr:col>
                    <xdr:colOff>137160</xdr:colOff>
                    <xdr:row>5</xdr:row>
                    <xdr:rowOff>45720</xdr:rowOff>
                  </from>
                  <to>
                    <xdr:col>54</xdr:col>
                    <xdr:colOff>0</xdr:colOff>
                    <xdr:row>7</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4A775-D38E-40B0-8968-275C3D3FE3D0}">
  <sheetPr codeName="Sheet1">
    <tabColor theme="7" tint="0.39997558519241921"/>
  </sheetPr>
  <dimension ref="A1:BU42"/>
  <sheetViews>
    <sheetView showGridLines="0" zoomScaleNormal="100" workbookViewId="0">
      <selection activeCell="AU25" sqref="AU25:AY25"/>
    </sheetView>
  </sheetViews>
  <sheetFormatPr defaultColWidth="2.109375" defaultRowHeight="14.4" x14ac:dyDescent="0.3"/>
  <cols>
    <col min="10" max="10" width="1.33203125" customWidth="1"/>
    <col min="12" max="12" width="3.6640625" customWidth="1"/>
    <col min="15" max="15" width="2.33203125" customWidth="1"/>
    <col min="25" max="25" width="1.109375" customWidth="1"/>
    <col min="30" max="30" width="5.88671875" customWidth="1"/>
    <col min="41" max="41" width="3.33203125" customWidth="1"/>
    <col min="47" max="47" width="2.33203125" customWidth="1"/>
    <col min="50" max="50" width="2.109375" customWidth="1"/>
    <col min="52" max="52" width="3.109375" customWidth="1"/>
    <col min="61" max="61" width="0" hidden="1" customWidth="1"/>
    <col min="62" max="62" width="8.109375" hidden="1" customWidth="1"/>
    <col min="63" max="64" width="2.109375" hidden="1" customWidth="1"/>
    <col min="65" max="65" width="10.88671875" hidden="1" customWidth="1"/>
    <col min="66" max="66" width="2.109375" hidden="1" customWidth="1"/>
    <col min="67" max="67" width="5.77734375" hidden="1" customWidth="1"/>
    <col min="68" max="73" width="2.109375" hidden="1" customWidth="1"/>
    <col min="74" max="74" width="0" hidden="1" customWidth="1"/>
  </cols>
  <sheetData>
    <row r="1" spans="2:62" s="1" customFormat="1" ht="15" customHeight="1" x14ac:dyDescent="0.3">
      <c r="O1" s="12"/>
      <c r="P1" s="11"/>
      <c r="Q1" s="11"/>
      <c r="R1" s="11"/>
      <c r="S1" s="68" t="s">
        <v>161</v>
      </c>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G1" s="11"/>
    </row>
    <row r="2" spans="2:62" s="1" customFormat="1" ht="27.6" customHeight="1" x14ac:dyDescent="0.3">
      <c r="O2" s="11"/>
      <c r="P2" s="11"/>
      <c r="Q2" s="11"/>
      <c r="R2" s="11"/>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G2" s="11"/>
    </row>
    <row r="3" spans="2:62" s="1" customFormat="1" ht="15" customHeight="1" x14ac:dyDescent="0.3">
      <c r="O3" s="11"/>
      <c r="P3" s="11"/>
      <c r="Q3" s="11"/>
      <c r="R3" s="11"/>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G3" s="11"/>
    </row>
    <row r="4" spans="2:62" s="1" customFormat="1" ht="25.2" customHeight="1" x14ac:dyDescent="0.3">
      <c r="O4" s="11"/>
      <c r="P4" s="11"/>
      <c r="Q4" s="11"/>
      <c r="R4" s="11"/>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G4" s="11"/>
    </row>
    <row r="5" spans="2:62" s="1" customFormat="1" ht="6" customHeight="1" x14ac:dyDescent="0.3">
      <c r="B5" s="2"/>
      <c r="C5" s="2"/>
      <c r="D5" s="2"/>
      <c r="E5" s="2"/>
      <c r="F5" s="2"/>
      <c r="G5" s="2"/>
      <c r="H5" s="2"/>
      <c r="I5" s="2"/>
      <c r="J5" s="2"/>
      <c r="K5" s="2"/>
      <c r="L5" s="2"/>
      <c r="M5" s="2"/>
      <c r="N5" s="2"/>
      <c r="O5" s="2"/>
      <c r="P5" s="2"/>
      <c r="Q5" s="2"/>
      <c r="R5" s="2"/>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2"/>
      <c r="BE5" s="2"/>
      <c r="BF5" s="2"/>
    </row>
    <row r="7" spans="2:62" ht="15.6" x14ac:dyDescent="0.3">
      <c r="B7" s="126" t="s">
        <v>9</v>
      </c>
      <c r="C7" s="126"/>
      <c r="D7" s="126"/>
      <c r="E7" s="126"/>
      <c r="F7" s="126"/>
      <c r="G7" s="126"/>
      <c r="H7" s="126"/>
      <c r="I7" s="126"/>
      <c r="J7" s="126"/>
      <c r="K7" s="126"/>
      <c r="L7" s="126"/>
      <c r="AE7" s="126" t="s">
        <v>10</v>
      </c>
      <c r="AF7" s="126"/>
      <c r="AG7" s="126"/>
      <c r="AH7" s="126"/>
      <c r="AI7" s="126"/>
      <c r="AJ7" s="126"/>
      <c r="AK7" s="126"/>
      <c r="AL7" s="126"/>
      <c r="AM7" s="126"/>
      <c r="AN7" s="126"/>
      <c r="AO7" s="126"/>
      <c r="AP7" s="1"/>
      <c r="AQ7" s="1"/>
      <c r="AR7" s="1"/>
      <c r="AS7" s="1"/>
      <c r="AT7" s="1"/>
      <c r="AU7" s="1"/>
      <c r="AV7" s="1"/>
      <c r="AW7" s="1"/>
      <c r="AX7" s="1"/>
      <c r="AY7" s="1"/>
      <c r="AZ7" s="13"/>
      <c r="BA7" s="1"/>
      <c r="BB7" s="1"/>
      <c r="BC7" s="1"/>
      <c r="BD7" s="1"/>
      <c r="BE7" s="1"/>
      <c r="BF7" s="1"/>
      <c r="BG7" s="1"/>
    </row>
    <row r="8" spans="2:62" x14ac:dyDescent="0.3">
      <c r="B8" s="69" t="s">
        <v>0</v>
      </c>
      <c r="C8" s="69"/>
      <c r="D8" s="69"/>
      <c r="E8" s="69"/>
      <c r="F8" s="69"/>
      <c r="G8" s="69"/>
      <c r="H8" s="69"/>
      <c r="I8" s="69"/>
      <c r="J8" s="69"/>
      <c r="K8" s="69"/>
      <c r="L8" s="69"/>
      <c r="M8" s="82"/>
      <c r="N8" s="82"/>
      <c r="O8" s="82"/>
      <c r="P8" s="82"/>
      <c r="Q8" s="82"/>
      <c r="R8" s="82"/>
      <c r="S8" s="82"/>
      <c r="T8" s="82"/>
      <c r="U8" s="82"/>
      <c r="V8" s="82"/>
      <c r="W8" s="82"/>
      <c r="X8" s="82"/>
      <c r="Y8" s="82"/>
      <c r="Z8" s="82"/>
      <c r="AA8" s="82"/>
      <c r="AB8" s="82"/>
      <c r="AC8" s="82"/>
      <c r="AD8" s="1"/>
      <c r="AE8" s="69" t="s">
        <v>0</v>
      </c>
      <c r="AF8" s="69"/>
      <c r="AG8" s="69"/>
      <c r="AH8" s="69"/>
      <c r="AI8" s="69"/>
      <c r="AJ8" s="69"/>
      <c r="AK8" s="69"/>
      <c r="AL8" s="69"/>
      <c r="AM8" s="69"/>
      <c r="AN8" s="69"/>
      <c r="AO8" s="69"/>
      <c r="AP8" s="80" t="str">
        <f>IF(BJ8=FALSE,"",M8)</f>
        <v/>
      </c>
      <c r="AQ8" s="80"/>
      <c r="AR8" s="80"/>
      <c r="AS8" s="80"/>
      <c r="AT8" s="80"/>
      <c r="AU8" s="80"/>
      <c r="AV8" s="80"/>
      <c r="AW8" s="80"/>
      <c r="AX8" s="80"/>
      <c r="AY8" s="80"/>
      <c r="AZ8" s="80"/>
      <c r="BA8" s="80"/>
      <c r="BB8" s="80"/>
      <c r="BC8" s="80"/>
      <c r="BD8" s="80"/>
      <c r="BE8" s="80"/>
      <c r="BF8" s="80"/>
      <c r="BG8" s="1"/>
      <c r="BJ8" s="21" t="b">
        <v>0</v>
      </c>
    </row>
    <row r="9" spans="2:62" x14ac:dyDescent="0.3">
      <c r="B9" s="69" t="s">
        <v>1</v>
      </c>
      <c r="C9" s="69"/>
      <c r="D9" s="69"/>
      <c r="E9" s="69"/>
      <c r="F9" s="69"/>
      <c r="G9" s="69"/>
      <c r="H9" s="69"/>
      <c r="I9" s="69"/>
      <c r="J9" s="69"/>
      <c r="K9" s="69"/>
      <c r="L9" s="69"/>
      <c r="M9" s="82"/>
      <c r="N9" s="82"/>
      <c r="O9" s="82"/>
      <c r="P9" s="82"/>
      <c r="Q9" s="82"/>
      <c r="R9" s="82"/>
      <c r="S9" s="82"/>
      <c r="T9" s="82"/>
      <c r="U9" s="82"/>
      <c r="V9" s="82"/>
      <c r="W9" s="82"/>
      <c r="X9" s="82"/>
      <c r="Y9" s="82"/>
      <c r="Z9" s="82"/>
      <c r="AA9" s="82"/>
      <c r="AB9" s="82"/>
      <c r="AC9" s="82"/>
      <c r="AD9" s="1"/>
      <c r="AE9" s="69" t="s">
        <v>1</v>
      </c>
      <c r="AF9" s="69"/>
      <c r="AG9" s="69"/>
      <c r="AH9" s="69"/>
      <c r="AI9" s="69"/>
      <c r="AJ9" s="69"/>
      <c r="AK9" s="69"/>
      <c r="AL9" s="69"/>
      <c r="AM9" s="69"/>
      <c r="AN9" s="69"/>
      <c r="AO9" s="69"/>
      <c r="AP9" s="80" t="str">
        <f>IF(BJ8=FALSE,"",M9)</f>
        <v/>
      </c>
      <c r="AQ9" s="80"/>
      <c r="AR9" s="80"/>
      <c r="AS9" s="80"/>
      <c r="AT9" s="80"/>
      <c r="AU9" s="80"/>
      <c r="AV9" s="80"/>
      <c r="AW9" s="80"/>
      <c r="AX9" s="80"/>
      <c r="AY9" s="80"/>
      <c r="AZ9" s="80"/>
      <c r="BA9" s="80"/>
      <c r="BB9" s="80"/>
      <c r="BC9" s="80"/>
      <c r="BD9" s="80"/>
      <c r="BE9" s="80"/>
      <c r="BF9" s="80"/>
      <c r="BG9" s="1"/>
    </row>
    <row r="10" spans="2:62" x14ac:dyDescent="0.3">
      <c r="B10" s="69" t="s">
        <v>8</v>
      </c>
      <c r="C10" s="69"/>
      <c r="D10" s="69"/>
      <c r="E10" s="69"/>
      <c r="F10" s="69"/>
      <c r="G10" s="69"/>
      <c r="H10" s="69"/>
      <c r="I10" s="69"/>
      <c r="J10" s="69"/>
      <c r="K10" s="69"/>
      <c r="L10" s="69"/>
      <c r="M10" s="82"/>
      <c r="N10" s="82"/>
      <c r="O10" s="82"/>
      <c r="P10" s="82"/>
      <c r="Q10" s="82"/>
      <c r="R10" s="82"/>
      <c r="S10" s="82"/>
      <c r="T10" s="82"/>
      <c r="U10" s="82"/>
      <c r="V10" s="82"/>
      <c r="W10" s="82"/>
      <c r="X10" s="82"/>
      <c r="Y10" s="82"/>
      <c r="Z10" s="82"/>
      <c r="AA10" s="82"/>
      <c r="AB10" s="82"/>
      <c r="AC10" s="82"/>
      <c r="AD10" s="1"/>
      <c r="AE10" s="69" t="s">
        <v>83</v>
      </c>
      <c r="AF10" s="69"/>
      <c r="AG10" s="69"/>
      <c r="AH10" s="69"/>
      <c r="AI10" s="69"/>
      <c r="AJ10" s="69"/>
      <c r="AK10" s="69"/>
      <c r="AL10" s="69"/>
      <c r="AM10" s="69"/>
      <c r="AN10" s="69"/>
      <c r="AO10" s="69"/>
      <c r="AP10" s="80" t="str">
        <f>IF(BJ8=FALSE,"",M10)</f>
        <v/>
      </c>
      <c r="AQ10" s="80"/>
      <c r="AR10" s="80"/>
      <c r="AS10" s="80"/>
      <c r="AT10" s="80"/>
      <c r="AU10" s="80"/>
      <c r="AV10" s="80"/>
      <c r="AW10" s="80"/>
      <c r="AX10" s="80"/>
      <c r="AY10" s="80"/>
      <c r="AZ10" s="80"/>
      <c r="BA10" s="80"/>
      <c r="BB10" s="80"/>
      <c r="BC10" s="80"/>
      <c r="BD10" s="80"/>
      <c r="BE10" s="80"/>
      <c r="BF10" s="80"/>
      <c r="BG10" s="1"/>
    </row>
    <row r="11" spans="2:62" x14ac:dyDescent="0.3">
      <c r="B11" s="69" t="s">
        <v>4</v>
      </c>
      <c r="C11" s="69"/>
      <c r="D11" s="69"/>
      <c r="E11" s="69"/>
      <c r="F11" s="69"/>
      <c r="G11" s="69"/>
      <c r="H11" s="69"/>
      <c r="I11" s="69"/>
      <c r="J11" s="69"/>
      <c r="K11" s="69"/>
      <c r="L11" s="69"/>
      <c r="M11" s="82"/>
      <c r="N11" s="82"/>
      <c r="O11" s="82"/>
      <c r="P11" s="82"/>
      <c r="Q11" s="82"/>
      <c r="R11" s="82"/>
      <c r="S11" s="82"/>
      <c r="T11" s="82"/>
      <c r="U11" s="82"/>
      <c r="V11" s="82"/>
      <c r="W11" s="82"/>
      <c r="X11" s="82"/>
      <c r="Y11" s="82"/>
      <c r="Z11" s="82"/>
      <c r="AA11" s="82"/>
      <c r="AB11" s="82"/>
      <c r="AC11" s="82"/>
      <c r="AD11" s="1"/>
      <c r="AE11" s="69" t="s">
        <v>4</v>
      </c>
      <c r="AF11" s="69"/>
      <c r="AG11" s="69"/>
      <c r="AH11" s="69"/>
      <c r="AI11" s="69"/>
      <c r="AJ11" s="69"/>
      <c r="AK11" s="69"/>
      <c r="AL11" s="69"/>
      <c r="AM11" s="69"/>
      <c r="AN11" s="69"/>
      <c r="AO11" s="69"/>
      <c r="AP11" s="80" t="str">
        <f>IF(BJ8=FALSE,"",M11)</f>
        <v/>
      </c>
      <c r="AQ11" s="80"/>
      <c r="AR11" s="80"/>
      <c r="AS11" s="80"/>
      <c r="AT11" s="80"/>
      <c r="AU11" s="80"/>
      <c r="AV11" s="80"/>
      <c r="AW11" s="80"/>
      <c r="AX11" s="80"/>
      <c r="AY11" s="80"/>
      <c r="AZ11" s="80"/>
      <c r="BA11" s="80"/>
      <c r="BB11" s="80"/>
      <c r="BC11" s="80"/>
      <c r="BD11" s="80"/>
      <c r="BE11" s="80"/>
      <c r="BF11" s="80"/>
      <c r="BG11" s="1"/>
    </row>
    <row r="12" spans="2:62" x14ac:dyDescent="0.3">
      <c r="B12" s="69" t="s">
        <v>5</v>
      </c>
      <c r="C12" s="69"/>
      <c r="D12" s="69"/>
      <c r="E12" s="69"/>
      <c r="F12" s="69"/>
      <c r="G12" s="69"/>
      <c r="H12" s="69"/>
      <c r="I12" s="69"/>
      <c r="J12" s="69"/>
      <c r="K12" s="69"/>
      <c r="L12" s="69"/>
      <c r="M12" s="123"/>
      <c r="N12" s="123"/>
      <c r="O12" s="123"/>
      <c r="P12" s="123"/>
      <c r="Q12" s="124" t="s">
        <v>6</v>
      </c>
      <c r="R12" s="124"/>
      <c r="S12" s="124"/>
      <c r="T12" s="124"/>
      <c r="U12" s="124"/>
      <c r="V12" s="124"/>
      <c r="W12" s="125"/>
      <c r="X12" s="125"/>
      <c r="Y12" s="125"/>
      <c r="Z12" s="125"/>
      <c r="AA12" s="125"/>
      <c r="AB12" s="125"/>
      <c r="AC12" s="125"/>
      <c r="AD12" s="1"/>
      <c r="AE12" s="69" t="s">
        <v>5</v>
      </c>
      <c r="AF12" s="69"/>
      <c r="AG12" s="69"/>
      <c r="AH12" s="69"/>
      <c r="AI12" s="69"/>
      <c r="AJ12" s="69"/>
      <c r="AK12" s="69"/>
      <c r="AL12" s="69"/>
      <c r="AM12" s="69"/>
      <c r="AN12" s="69"/>
      <c r="AO12" s="69"/>
      <c r="AP12" s="85" t="str">
        <f>IF(BJ8=FALSE,"",M12)</f>
        <v/>
      </c>
      <c r="AQ12" s="85"/>
      <c r="AR12" s="85"/>
      <c r="AS12" s="85"/>
      <c r="AT12" s="78" t="s">
        <v>6</v>
      </c>
      <c r="AU12" s="78"/>
      <c r="AV12" s="78"/>
      <c r="AW12" s="78"/>
      <c r="AX12" s="78"/>
      <c r="AY12" s="78"/>
      <c r="AZ12" s="79" t="str">
        <f>IF(BJ8=FALSE,"",W12)</f>
        <v/>
      </c>
      <c r="BA12" s="79"/>
      <c r="BB12" s="79"/>
      <c r="BC12" s="79"/>
      <c r="BD12" s="79"/>
      <c r="BE12" s="79"/>
      <c r="BF12" s="79"/>
      <c r="BG12" s="1"/>
    </row>
    <row r="13" spans="2:62" x14ac:dyDescent="0.3">
      <c r="B13" s="69" t="s">
        <v>2</v>
      </c>
      <c r="C13" s="69"/>
      <c r="D13" s="69"/>
      <c r="E13" s="69"/>
      <c r="F13" s="69"/>
      <c r="G13" s="69"/>
      <c r="H13" s="69"/>
      <c r="I13" s="69"/>
      <c r="J13" s="69"/>
      <c r="K13" s="69"/>
      <c r="L13" s="69"/>
      <c r="M13" s="84"/>
      <c r="N13" s="84"/>
      <c r="O13" s="84"/>
      <c r="P13" s="84"/>
      <c r="Q13" s="84"/>
      <c r="R13" s="84"/>
      <c r="S13" s="84"/>
      <c r="T13" s="84"/>
      <c r="U13" s="84"/>
      <c r="V13" s="84"/>
      <c r="W13" s="84"/>
      <c r="X13" s="84"/>
      <c r="Y13" s="84"/>
      <c r="Z13" s="84"/>
      <c r="AA13" s="84"/>
      <c r="AB13" s="84"/>
      <c r="AC13" s="84"/>
      <c r="AD13" s="1"/>
      <c r="AE13" s="69" t="s">
        <v>2</v>
      </c>
      <c r="AF13" s="69"/>
      <c r="AG13" s="69"/>
      <c r="AH13" s="69"/>
      <c r="AI13" s="69"/>
      <c r="AJ13" s="69"/>
      <c r="AK13" s="69"/>
      <c r="AL13" s="69"/>
      <c r="AM13" s="69"/>
      <c r="AN13" s="69"/>
      <c r="AO13" s="69"/>
      <c r="AP13" s="81" t="str">
        <f>IF(BJ8=FALSE,"",M13)</f>
        <v/>
      </c>
      <c r="AQ13" s="81"/>
      <c r="AR13" s="81"/>
      <c r="AS13" s="81"/>
      <c r="AT13" s="81"/>
      <c r="AU13" s="81"/>
      <c r="AV13" s="81"/>
      <c r="AW13" s="81"/>
      <c r="AX13" s="81"/>
      <c r="AY13" s="81"/>
      <c r="AZ13" s="81"/>
      <c r="BA13" s="81"/>
      <c r="BB13" s="81"/>
      <c r="BC13" s="81"/>
      <c r="BD13" s="81"/>
      <c r="BE13" s="81"/>
      <c r="BF13" s="81"/>
      <c r="BG13" s="1"/>
    </row>
    <row r="14" spans="2:62" x14ac:dyDescent="0.3">
      <c r="B14" s="69" t="s">
        <v>7</v>
      </c>
      <c r="C14" s="69"/>
      <c r="D14" s="69"/>
      <c r="E14" s="69"/>
      <c r="F14" s="69"/>
      <c r="G14" s="69"/>
      <c r="H14" s="69"/>
      <c r="I14" s="69"/>
      <c r="J14" s="69"/>
      <c r="K14" s="69"/>
      <c r="L14" s="69"/>
      <c r="M14" s="82"/>
      <c r="N14" s="82"/>
      <c r="O14" s="82"/>
      <c r="P14" s="82"/>
      <c r="Q14" s="82"/>
      <c r="R14" s="82"/>
      <c r="S14" s="82"/>
      <c r="T14" s="82"/>
      <c r="U14" s="82"/>
      <c r="V14" s="82"/>
      <c r="W14" s="82"/>
      <c r="X14" s="82"/>
      <c r="Y14" s="82"/>
      <c r="Z14" s="82"/>
      <c r="AA14" s="82"/>
      <c r="AB14" s="82"/>
      <c r="AC14" s="82"/>
      <c r="AD14" s="1"/>
      <c r="AE14" s="69" t="s">
        <v>3</v>
      </c>
      <c r="AF14" s="69"/>
      <c r="AG14" s="69"/>
      <c r="AH14" s="69"/>
      <c r="AI14" s="69"/>
      <c r="AJ14" s="69"/>
      <c r="AK14" s="69"/>
      <c r="AL14" s="69"/>
      <c r="AM14" s="69"/>
      <c r="AN14" s="69"/>
      <c r="AO14" s="69"/>
      <c r="AP14" s="80" t="str">
        <f>IF(BJ8=FALSE,"",M14)</f>
        <v/>
      </c>
      <c r="AQ14" s="80"/>
      <c r="AR14" s="80"/>
      <c r="AS14" s="80"/>
      <c r="AT14" s="80"/>
      <c r="AU14" s="80"/>
      <c r="AV14" s="80"/>
      <c r="AW14" s="80"/>
      <c r="AX14" s="80"/>
      <c r="AY14" s="80"/>
      <c r="AZ14" s="80"/>
      <c r="BA14" s="80"/>
      <c r="BB14" s="80"/>
      <c r="BC14" s="80"/>
      <c r="BD14" s="80"/>
      <c r="BE14" s="80"/>
      <c r="BF14" s="80"/>
      <c r="BG14" s="1"/>
    </row>
    <row r="15" spans="2:62" x14ac:dyDescent="0.3">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row>
    <row r="16" spans="2:62" x14ac:dyDescent="0.3">
      <c r="B16" s="31" t="s">
        <v>122</v>
      </c>
      <c r="C16" s="22"/>
    </row>
    <row r="17" spans="1:70" x14ac:dyDescent="0.3">
      <c r="B17" s="118" t="s">
        <v>20</v>
      </c>
      <c r="C17" s="118"/>
      <c r="D17" s="118"/>
      <c r="E17" s="118"/>
      <c r="F17" s="119"/>
      <c r="G17" s="120"/>
      <c r="H17" s="120"/>
      <c r="I17" s="120"/>
      <c r="J17" s="120"/>
      <c r="K17" s="120"/>
      <c r="L17" s="120"/>
      <c r="M17" s="120"/>
      <c r="N17" s="120"/>
      <c r="O17" s="120"/>
      <c r="P17" s="120"/>
      <c r="Q17" s="120"/>
      <c r="R17" s="121"/>
      <c r="T17" s="118"/>
      <c r="U17" s="118"/>
      <c r="V17" s="118"/>
      <c r="W17" s="118"/>
      <c r="X17" s="118"/>
      <c r="Y17" s="122"/>
      <c r="Z17" s="122"/>
      <c r="AA17" s="122"/>
      <c r="AB17" s="122"/>
      <c r="AC17" s="122"/>
      <c r="AD17" s="122"/>
      <c r="AE17" s="122"/>
      <c r="AF17" s="122"/>
      <c r="AG17" s="122"/>
      <c r="AH17" s="122"/>
      <c r="AI17" s="122"/>
      <c r="AJ17" s="122"/>
      <c r="AK17" s="122"/>
      <c r="AM17" s="118" t="s">
        <v>19</v>
      </c>
      <c r="AN17" s="118"/>
      <c r="AO17" s="118"/>
      <c r="AP17" s="118"/>
      <c r="AQ17" s="118"/>
      <c r="AR17" s="118"/>
      <c r="AS17" s="118"/>
      <c r="AT17" s="108"/>
      <c r="AU17" s="109"/>
      <c r="AV17" s="109"/>
      <c r="AW17" s="109"/>
      <c r="AX17" s="109"/>
      <c r="AY17" s="109"/>
      <c r="AZ17" s="109"/>
      <c r="BA17" s="109"/>
      <c r="BB17" s="109"/>
      <c r="BC17" s="109"/>
      <c r="BD17" s="109"/>
      <c r="BE17" s="109"/>
      <c r="BF17" s="110"/>
    </row>
    <row r="18" spans="1:70" x14ac:dyDescent="0.3">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row>
    <row r="20" spans="1:70" ht="17.399999999999999" customHeight="1" x14ac:dyDescent="0.3">
      <c r="B20" t="s">
        <v>123</v>
      </c>
      <c r="N20" s="111"/>
      <c r="O20" s="112"/>
      <c r="P20" s="112"/>
      <c r="Q20" s="112"/>
      <c r="R20" s="113"/>
      <c r="U20" t="s">
        <v>124</v>
      </c>
      <c r="AF20" s="114" t="s">
        <v>125</v>
      </c>
      <c r="AG20" s="112"/>
      <c r="AH20" s="112"/>
      <c r="AI20" s="112"/>
      <c r="AJ20" s="112"/>
      <c r="AK20" s="113"/>
    </row>
    <row r="21" spans="1:70" ht="9.6" customHeight="1" x14ac:dyDescent="0.3"/>
    <row r="22" spans="1:70" ht="7.8" customHeight="1" x14ac:dyDescent="0.3">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row>
    <row r="23" spans="1:70" ht="17.399999999999999" customHeight="1" x14ac:dyDescent="0.3">
      <c r="B23" s="115" t="s">
        <v>127</v>
      </c>
      <c r="C23" s="116"/>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c r="AK23" s="116"/>
      <c r="AL23" s="116"/>
      <c r="AM23" s="116"/>
      <c r="AN23" s="116"/>
      <c r="AO23" s="116"/>
      <c r="AP23" s="116"/>
      <c r="AQ23" s="116"/>
      <c r="AR23" s="116"/>
      <c r="AS23" s="116"/>
      <c r="AT23" s="116"/>
      <c r="AU23" s="116"/>
      <c r="AV23" s="116"/>
      <c r="AW23" s="116"/>
      <c r="AX23" s="116"/>
      <c r="AY23" s="116"/>
      <c r="AZ23" s="116"/>
      <c r="BA23" s="116"/>
      <c r="BB23" s="116"/>
      <c r="BC23" s="116"/>
      <c r="BD23" s="116"/>
      <c r="BE23" s="116"/>
      <c r="BF23" s="116"/>
    </row>
    <row r="24" spans="1:70" x14ac:dyDescent="0.3">
      <c r="A24" s="25"/>
      <c r="B24" s="117" t="s">
        <v>90</v>
      </c>
      <c r="C24" s="117"/>
      <c r="D24" s="117"/>
      <c r="E24" s="117"/>
      <c r="F24" s="117" t="s">
        <v>15</v>
      </c>
      <c r="G24" s="117"/>
      <c r="H24" s="117"/>
      <c r="I24" s="117"/>
      <c r="J24" s="117"/>
      <c r="K24" s="117"/>
      <c r="L24" s="117" t="s">
        <v>13</v>
      </c>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7"/>
      <c r="AN24" s="117"/>
      <c r="AO24" s="117"/>
      <c r="AP24" s="117" t="s">
        <v>91</v>
      </c>
      <c r="AQ24" s="117"/>
      <c r="AR24" s="117"/>
      <c r="AS24" s="117"/>
      <c r="AT24" s="117"/>
      <c r="AU24" s="117" t="s">
        <v>14</v>
      </c>
      <c r="AV24" s="117"/>
      <c r="AW24" s="117"/>
      <c r="AX24" s="117"/>
      <c r="AY24" s="117"/>
      <c r="AZ24" s="117" t="s">
        <v>16</v>
      </c>
      <c r="BA24" s="117"/>
      <c r="BB24" s="117"/>
      <c r="BC24" s="117"/>
      <c r="BD24" s="117"/>
      <c r="BE24" s="117"/>
      <c r="BF24" s="117"/>
      <c r="BG24" s="25"/>
    </row>
    <row r="25" spans="1:70" x14ac:dyDescent="0.3">
      <c r="B25" s="102"/>
      <c r="C25" s="102"/>
      <c r="D25" s="102"/>
      <c r="E25" s="102"/>
      <c r="F25" s="103" t="s">
        <v>128</v>
      </c>
      <c r="G25" s="103"/>
      <c r="H25" s="103"/>
      <c r="I25" s="103"/>
      <c r="J25" s="103"/>
      <c r="K25" s="103"/>
      <c r="L25" s="104" t="s">
        <v>151</v>
      </c>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5" t="s">
        <v>17</v>
      </c>
      <c r="AQ25" s="105"/>
      <c r="AR25" s="105"/>
      <c r="AS25" s="105"/>
      <c r="AT25" s="105"/>
      <c r="AU25" s="106">
        <v>1.26</v>
      </c>
      <c r="AV25" s="106"/>
      <c r="AW25" s="106"/>
      <c r="AX25" s="106"/>
      <c r="AY25" s="106"/>
      <c r="AZ25" s="107">
        <f t="shared" ref="AZ25:AZ27" si="0">B25*AU25</f>
        <v>0</v>
      </c>
      <c r="BA25" s="107"/>
      <c r="BB25" s="107"/>
      <c r="BC25" s="107"/>
      <c r="BD25" s="107"/>
      <c r="BE25" s="107"/>
      <c r="BF25" s="107"/>
      <c r="BM25" s="21" t="b">
        <v>0</v>
      </c>
      <c r="BN25" s="21"/>
      <c r="BO25" s="21" t="b">
        <f>IF(BM25=TRUE,1)</f>
        <v>0</v>
      </c>
    </row>
    <row r="26" spans="1:70" ht="13.8" customHeight="1" x14ac:dyDescent="0.3">
      <c r="B26" s="102"/>
      <c r="C26" s="102"/>
      <c r="D26" s="102"/>
      <c r="E26" s="102"/>
      <c r="F26" s="103" t="s">
        <v>155</v>
      </c>
      <c r="G26" s="103"/>
      <c r="H26" s="103"/>
      <c r="I26" s="103"/>
      <c r="J26" s="103"/>
      <c r="K26" s="103"/>
      <c r="L26" s="104" t="s">
        <v>150</v>
      </c>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5" t="s">
        <v>17</v>
      </c>
      <c r="AQ26" s="105"/>
      <c r="AR26" s="105"/>
      <c r="AS26" s="105"/>
      <c r="AT26" s="105"/>
      <c r="AU26" s="106">
        <v>480</v>
      </c>
      <c r="AV26" s="106"/>
      <c r="AW26" s="106"/>
      <c r="AX26" s="106"/>
      <c r="AY26" s="106"/>
      <c r="AZ26" s="107">
        <f>BO25*AU26</f>
        <v>0</v>
      </c>
      <c r="BA26" s="107"/>
      <c r="BB26" s="107"/>
      <c r="BC26" s="107"/>
      <c r="BD26" s="107"/>
      <c r="BE26" s="107"/>
      <c r="BF26" s="107"/>
    </row>
    <row r="27" spans="1:70" ht="13.8" customHeight="1" x14ac:dyDescent="0.3">
      <c r="B27" s="102"/>
      <c r="C27" s="102"/>
      <c r="D27" s="102"/>
      <c r="E27" s="102"/>
      <c r="F27" s="103"/>
      <c r="G27" s="103"/>
      <c r="H27" s="103"/>
      <c r="I27" s="103"/>
      <c r="J27" s="103"/>
      <c r="K27" s="103"/>
      <c r="L27" s="104" t="s">
        <v>154</v>
      </c>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5" t="s">
        <v>17</v>
      </c>
      <c r="AQ27" s="105"/>
      <c r="AR27" s="105"/>
      <c r="AS27" s="105"/>
      <c r="AT27" s="105"/>
      <c r="AU27" s="106">
        <v>0</v>
      </c>
      <c r="AV27" s="106"/>
      <c r="AW27" s="106"/>
      <c r="AX27" s="106"/>
      <c r="AY27" s="106"/>
      <c r="AZ27" s="107">
        <f t="shared" si="0"/>
        <v>0</v>
      </c>
      <c r="BA27" s="107"/>
      <c r="BB27" s="107"/>
      <c r="BC27" s="107"/>
      <c r="BD27" s="107"/>
      <c r="BE27" s="107"/>
      <c r="BF27" s="107"/>
    </row>
    <row r="28" spans="1:70" ht="9.6" customHeight="1" x14ac:dyDescent="0.3">
      <c r="B28" s="26"/>
      <c r="C28" s="26"/>
      <c r="D28" s="26"/>
      <c r="E28" s="26"/>
      <c r="F28" s="27"/>
      <c r="G28" s="27"/>
      <c r="H28" s="27"/>
      <c r="I28" s="27"/>
      <c r="J28" s="27"/>
      <c r="K28" s="27"/>
      <c r="AP28" s="23"/>
      <c r="AQ28" s="23"/>
      <c r="AR28" s="23"/>
      <c r="AS28" s="23"/>
      <c r="AT28" s="23"/>
      <c r="AU28" s="28"/>
      <c r="AV28" s="28"/>
      <c r="AW28" s="28"/>
      <c r="AX28" s="28"/>
      <c r="AY28" s="28"/>
      <c r="AZ28" s="29"/>
      <c r="BA28" s="29"/>
      <c r="BB28" s="29"/>
      <c r="BC28" s="29"/>
      <c r="BD28" s="29"/>
      <c r="BE28" s="29"/>
      <c r="BF28" s="29"/>
    </row>
    <row r="29" spans="1:70" ht="13.8" customHeight="1" x14ac:dyDescent="0.3">
      <c r="B29" s="26"/>
      <c r="C29" s="26"/>
      <c r="D29" s="26"/>
      <c r="E29" s="26"/>
      <c r="F29" s="27"/>
      <c r="G29" s="27"/>
      <c r="H29" s="27"/>
      <c r="I29" s="27"/>
      <c r="J29" s="27"/>
      <c r="K29" s="27"/>
      <c r="AP29" s="23"/>
      <c r="AQ29" s="23"/>
      <c r="AR29" s="23"/>
      <c r="AS29" s="23"/>
      <c r="AT29" s="23"/>
      <c r="AU29" s="30"/>
      <c r="AV29" s="30"/>
      <c r="AW29" s="30"/>
      <c r="AX29" s="30"/>
      <c r="AY29" s="30"/>
      <c r="AZ29" s="95"/>
      <c r="BA29" s="96"/>
      <c r="BB29" s="96"/>
      <c r="BC29" s="96"/>
      <c r="BD29" s="96"/>
      <c r="BE29" s="96"/>
      <c r="BF29" s="97"/>
    </row>
    <row r="30" spans="1:70" x14ac:dyDescent="0.3">
      <c r="B30" s="53" t="s">
        <v>162</v>
      </c>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5"/>
      <c r="AP30" s="98" t="s">
        <v>21</v>
      </c>
      <c r="AQ30" s="99"/>
      <c r="AR30" s="99"/>
      <c r="AS30" s="99"/>
      <c r="AT30" s="99"/>
      <c r="AU30" s="99"/>
      <c r="AV30" s="99"/>
      <c r="AW30" s="99"/>
      <c r="AX30" s="99"/>
      <c r="AY30" s="100"/>
      <c r="AZ30" s="101">
        <f>SUM(AZ25:BF28)</f>
        <v>0</v>
      </c>
      <c r="BA30" s="101"/>
      <c r="BB30" s="101"/>
      <c r="BC30" s="101"/>
      <c r="BD30" s="101"/>
      <c r="BE30" s="101"/>
      <c r="BF30" s="101"/>
      <c r="BL30" t="e">
        <f>IF(#REF!+#REF!+#REF!+#REF!+#REF!&gt;0,1,0)</f>
        <v>#REF!</v>
      </c>
    </row>
    <row r="31" spans="1:70" x14ac:dyDescent="0.3">
      <c r="B31" s="56"/>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8"/>
      <c r="AP31" s="98"/>
      <c r="AQ31" s="99"/>
      <c r="AR31" s="99"/>
      <c r="AS31" s="99"/>
      <c r="AT31" s="99"/>
      <c r="AU31" s="99"/>
      <c r="AV31" s="99"/>
      <c r="AW31" s="99"/>
      <c r="AX31" s="99"/>
      <c r="AY31" s="100"/>
      <c r="AZ31" s="101"/>
      <c r="BA31" s="101"/>
      <c r="BB31" s="101"/>
      <c r="BC31" s="101"/>
      <c r="BD31" s="101"/>
      <c r="BE31" s="101"/>
      <c r="BF31" s="101"/>
    </row>
    <row r="32" spans="1:70" x14ac:dyDescent="0.3">
      <c r="B32" s="56"/>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8"/>
      <c r="AP32" s="98" t="s">
        <v>126</v>
      </c>
      <c r="AQ32" s="99"/>
      <c r="AR32" s="99"/>
      <c r="AS32" s="99"/>
      <c r="AT32" s="99"/>
      <c r="AU32" s="99"/>
      <c r="AV32" s="99"/>
      <c r="AW32" s="99"/>
      <c r="AX32" s="99"/>
      <c r="AY32" s="100"/>
      <c r="AZ32" s="89">
        <f>IF(SUM(AZ25+AZ27)=0,0,VLOOKUP(AZ25+AZ27,Shipping!A1:C28,3))</f>
        <v>0</v>
      </c>
      <c r="BA32" s="90"/>
      <c r="BB32" s="90"/>
      <c r="BC32" s="90"/>
      <c r="BD32" s="90"/>
      <c r="BE32" s="90"/>
      <c r="BF32" s="91"/>
      <c r="BL32" s="89" t="e">
        <f>IF(SUM(#REF!+#REF!+#REF!+#REF!+#REF!+#REF!+#REF!+#REF!+#REF!+#REF!+#REF!+#REF!+#REF!+#REF!+#REF!+#REF!+#REF!+#REF!)=0,0,VLOOKUP(#REF!+#REF!+#REF!+#REF!+#REF!+#REF!+#REF!+#REF!+#REF!+#REF!+#REF!+#REF!+#REF!+#REF!+#REF!+#REF!+#REF!+#REF!,[3]Shipping!$A$1:$C$27,3))</f>
        <v>#REF!</v>
      </c>
      <c r="BM32" s="90"/>
      <c r="BN32" s="90"/>
      <c r="BO32" s="90"/>
      <c r="BP32" s="90"/>
      <c r="BQ32" s="90"/>
      <c r="BR32" s="91"/>
    </row>
    <row r="33" spans="1:59" ht="21" x14ac:dyDescent="0.3">
      <c r="B33" s="59"/>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1"/>
      <c r="AP33" s="50" t="s">
        <v>22</v>
      </c>
      <c r="AQ33" s="51"/>
      <c r="AR33" s="51"/>
      <c r="AS33" s="51"/>
      <c r="AT33" s="51"/>
      <c r="AU33" s="51"/>
      <c r="AV33" s="51"/>
      <c r="AW33" s="51"/>
      <c r="AX33" s="51"/>
      <c r="AY33" s="52"/>
      <c r="AZ33" s="92">
        <f xml:space="preserve"> AZ30+AZ32+AZ31</f>
        <v>0</v>
      </c>
      <c r="BA33" s="93"/>
      <c r="BB33" s="93"/>
      <c r="BC33" s="93"/>
      <c r="BD33" s="93"/>
      <c r="BE33" s="93"/>
      <c r="BF33" s="94"/>
    </row>
    <row r="34" spans="1:59" x14ac:dyDescent="0.3">
      <c r="A34" s="1"/>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9"/>
      <c r="BA34" s="9"/>
      <c r="BB34" s="9"/>
      <c r="BC34" s="9"/>
      <c r="BD34" s="9"/>
      <c r="BE34" s="9"/>
      <c r="BF34" s="9"/>
      <c r="BG34" s="1"/>
    </row>
    <row r="35" spans="1:59" ht="8.4"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7"/>
      <c r="BA35" s="7"/>
      <c r="BB35" s="7"/>
      <c r="BC35" s="7"/>
      <c r="BD35" s="7"/>
      <c r="BE35" s="7"/>
      <c r="BF35" s="7"/>
      <c r="BG35" s="1"/>
    </row>
    <row r="36" spans="1:59" ht="18" x14ac:dyDescent="0.3">
      <c r="A36" s="42" t="s">
        <v>81</v>
      </c>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row>
    <row r="37" spans="1:59" ht="18" x14ac:dyDescent="0.3">
      <c r="A37" s="43" t="s">
        <v>82</v>
      </c>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row>
    <row r="38" spans="1:59" ht="18" x14ac:dyDescent="0.3">
      <c r="A38" s="43" t="s">
        <v>11</v>
      </c>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c r="BG38" s="43"/>
    </row>
    <row r="39" spans="1:59" ht="18" x14ac:dyDescent="0.3">
      <c r="A39" s="43" t="s">
        <v>78</v>
      </c>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c r="BG39" s="43"/>
    </row>
    <row r="40" spans="1:59" ht="4.8" customHeight="1" x14ac:dyDescent="0.3">
      <c r="A40" s="4"/>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10"/>
      <c r="BA40" s="10"/>
      <c r="BB40" s="10"/>
      <c r="BC40" s="10"/>
      <c r="BD40" s="10"/>
      <c r="BE40" s="10"/>
      <c r="BF40" s="10"/>
      <c r="BG40" s="4"/>
    </row>
    <row r="41" spans="1:59" ht="80.400000000000006" customHeight="1" x14ac:dyDescent="0.3">
      <c r="A41" s="1"/>
      <c r="B41" s="41" t="s">
        <v>79</v>
      </c>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1"/>
    </row>
    <row r="42" spans="1:59" x14ac:dyDescent="0.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7"/>
      <c r="BA42" s="7"/>
      <c r="BB42" s="7"/>
      <c r="BC42" s="7"/>
      <c r="BD42" s="7"/>
      <c r="BE42" s="7"/>
      <c r="BF42" s="7"/>
      <c r="BG42" s="1"/>
    </row>
  </sheetData>
  <sheetProtection algorithmName="SHA-512" hashValue="lDAZYC9gWbe/ZYkYDD5pTy6Tp5Cfidrd2ZEaoMuhMqQZRaVBnN8iH0ldQ5m1u3uw8QnuU173ttMhvkRILDnGqA==" saltValue="pkA3MQFJkyC8hO/upANY3g==" spinCount="100000" sheet="1" objects="1" scenarios="1"/>
  <mergeCells count="84">
    <mergeCell ref="AZ26:BF26"/>
    <mergeCell ref="B26:E26"/>
    <mergeCell ref="F26:K26"/>
    <mergeCell ref="L26:AO26"/>
    <mergeCell ref="AP26:AT26"/>
    <mergeCell ref="AU26:AY26"/>
    <mergeCell ref="AP8:BF8"/>
    <mergeCell ref="B7:L7"/>
    <mergeCell ref="AE7:AO7"/>
    <mergeCell ref="B8:L8"/>
    <mergeCell ref="M8:AC8"/>
    <mergeCell ref="AE8:AO8"/>
    <mergeCell ref="B9:L9"/>
    <mergeCell ref="M9:AC9"/>
    <mergeCell ref="AE9:AO9"/>
    <mergeCell ref="AP9:BF9"/>
    <mergeCell ref="B10:L10"/>
    <mergeCell ref="M10:AC10"/>
    <mergeCell ref="AE10:AO10"/>
    <mergeCell ref="AP10:BF10"/>
    <mergeCell ref="B11:L11"/>
    <mergeCell ref="M11:AC11"/>
    <mergeCell ref="AE11:AO11"/>
    <mergeCell ref="AP11:BF11"/>
    <mergeCell ref="B12:L12"/>
    <mergeCell ref="M12:P12"/>
    <mergeCell ref="Q12:V12"/>
    <mergeCell ref="W12:AC12"/>
    <mergeCell ref="AE12:AO12"/>
    <mergeCell ref="AP12:AS12"/>
    <mergeCell ref="AT12:AY12"/>
    <mergeCell ref="AZ12:BF12"/>
    <mergeCell ref="B13:L13"/>
    <mergeCell ref="M13:AC13"/>
    <mergeCell ref="AE13:AO13"/>
    <mergeCell ref="AP13:BF13"/>
    <mergeCell ref="B14:L14"/>
    <mergeCell ref="M14:AC14"/>
    <mergeCell ref="AE14:AO14"/>
    <mergeCell ref="AP14:BF14"/>
    <mergeCell ref="B17:E17"/>
    <mergeCell ref="F17:R17"/>
    <mergeCell ref="T17:X17"/>
    <mergeCell ref="Y17:AK17"/>
    <mergeCell ref="AM17:AS17"/>
    <mergeCell ref="AT17:BF17"/>
    <mergeCell ref="AZ25:BF25"/>
    <mergeCell ref="N20:R20"/>
    <mergeCell ref="AF20:AK20"/>
    <mergeCell ref="B23:BF23"/>
    <mergeCell ref="B24:E24"/>
    <mergeCell ref="F24:K24"/>
    <mergeCell ref="L24:AO24"/>
    <mergeCell ref="AP24:AT24"/>
    <mergeCell ref="AU24:AY24"/>
    <mergeCell ref="AZ24:BF24"/>
    <mergeCell ref="B25:E25"/>
    <mergeCell ref="F25:K25"/>
    <mergeCell ref="L25:AO25"/>
    <mergeCell ref="AP25:AT25"/>
    <mergeCell ref="AU25:AY25"/>
    <mergeCell ref="AZ32:BF32"/>
    <mergeCell ref="B27:E27"/>
    <mergeCell ref="F27:K27"/>
    <mergeCell ref="L27:AO27"/>
    <mergeCell ref="AP27:AT27"/>
    <mergeCell ref="AU27:AY27"/>
    <mergeCell ref="AZ27:BF27"/>
    <mergeCell ref="A39:BG39"/>
    <mergeCell ref="B41:BF41"/>
    <mergeCell ref="S1:BC5"/>
    <mergeCell ref="BL32:BR32"/>
    <mergeCell ref="AP33:AY33"/>
    <mergeCell ref="AZ33:BF33"/>
    <mergeCell ref="A36:BG36"/>
    <mergeCell ref="A37:BG37"/>
    <mergeCell ref="A38:BG38"/>
    <mergeCell ref="AZ29:BF29"/>
    <mergeCell ref="B30:AO33"/>
    <mergeCell ref="AP30:AY30"/>
    <mergeCell ref="AZ30:BF30"/>
    <mergeCell ref="AP31:AY31"/>
    <mergeCell ref="AZ31:BF31"/>
    <mergeCell ref="AP32:AY32"/>
  </mergeCells>
  <conditionalFormatting sqref="AP8:BF14">
    <cfRule type="cellIs" dxfId="8" priority="3" operator="equal">
      <formula>0</formula>
    </cfRule>
  </conditionalFormatting>
  <conditionalFormatting sqref="AZ25:BF33">
    <cfRule type="cellIs" dxfId="7" priority="4" operator="equal">
      <formula>0</formula>
    </cfRule>
  </conditionalFormatting>
  <conditionalFormatting sqref="AZ41:BF42">
    <cfRule type="cellIs" dxfId="6" priority="5" operator="equal">
      <formula>0</formula>
    </cfRule>
  </conditionalFormatting>
  <conditionalFormatting sqref="BL32:BR32">
    <cfRule type="cellIs" dxfId="5" priority="2" operator="equal">
      <formula>0</formula>
    </cfRule>
  </conditionalFormatting>
  <printOptions horizontalCentered="1"/>
  <pageMargins left="0" right="0" top="0.5" bottom="0.5" header="0.05" footer="0.05"/>
  <pageSetup scale="62" orientation="portrait" r:id="rId1"/>
  <headerFooter>
    <oddFooter xml:space="preserve">&amp;C&amp;10Copyright © 2023 Data Recognition Corporation. All rights reserved. TerraNova is aregistered trademark of Data Recognition Corporation.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40</xdr:col>
                    <xdr:colOff>83820</xdr:colOff>
                    <xdr:row>5</xdr:row>
                    <xdr:rowOff>45720</xdr:rowOff>
                  </from>
                  <to>
                    <xdr:col>51</xdr:col>
                    <xdr:colOff>7620</xdr:colOff>
                    <xdr:row>6</xdr:row>
                    <xdr:rowOff>99060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15240</xdr:colOff>
                    <xdr:row>24</xdr:row>
                    <xdr:rowOff>137160</xdr:rowOff>
                  </from>
                  <to>
                    <xdr:col>4</xdr:col>
                    <xdr:colOff>45720</xdr:colOff>
                    <xdr:row>26</xdr:row>
                    <xdr:rowOff>22860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xdr:col>
                    <xdr:colOff>15240</xdr:colOff>
                    <xdr:row>26</xdr:row>
                    <xdr:rowOff>30480</xdr:rowOff>
                  </from>
                  <to>
                    <xdr:col>7</xdr:col>
                    <xdr:colOff>7620</xdr:colOff>
                    <xdr:row>26</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FFD08-ADDA-405C-8D8A-8F2AE815617D}">
  <sheetPr>
    <tabColor theme="8" tint="0.39997558519241921"/>
  </sheetPr>
  <dimension ref="A1:BS52"/>
  <sheetViews>
    <sheetView showGridLines="0" zoomScaleNormal="100" workbookViewId="0">
      <selection activeCell="B27" sqref="B27:E27"/>
    </sheetView>
  </sheetViews>
  <sheetFormatPr defaultColWidth="2.109375" defaultRowHeight="14.4" x14ac:dyDescent="0.3"/>
  <cols>
    <col min="10" max="10" width="1.33203125" customWidth="1"/>
    <col min="15" max="15" width="2.33203125" customWidth="1"/>
    <col min="41" max="41" width="3.33203125" customWidth="1"/>
    <col min="47" max="47" width="2.33203125" customWidth="1"/>
    <col min="50" max="50" width="2.109375" customWidth="1"/>
    <col min="52" max="52" width="3.109375" customWidth="1"/>
    <col min="60" max="60" width="0" hidden="1" customWidth="1"/>
    <col min="61" max="61" width="2.109375" hidden="1" customWidth="1"/>
    <col min="62" max="62" width="1.5546875" hidden="1" customWidth="1"/>
    <col min="63" max="64" width="2.109375" hidden="1" customWidth="1"/>
    <col min="65" max="65" width="10.88671875" hidden="1" customWidth="1"/>
    <col min="66" max="71" width="2.109375" hidden="1" customWidth="1"/>
    <col min="72" max="78" width="0" hidden="1" customWidth="1"/>
  </cols>
  <sheetData>
    <row r="1" spans="2:62" s="1" customFormat="1" ht="15" customHeight="1" x14ac:dyDescent="0.3">
      <c r="O1" s="12"/>
      <c r="P1" s="11"/>
      <c r="Q1" s="11"/>
      <c r="R1" s="11"/>
      <c r="S1" s="68" t="s">
        <v>163</v>
      </c>
      <c r="T1" s="69"/>
      <c r="U1" s="69"/>
      <c r="V1" s="69"/>
      <c r="W1" s="69"/>
      <c r="X1" s="69"/>
      <c r="Y1" s="69"/>
      <c r="Z1" s="69"/>
      <c r="AA1" s="69"/>
      <c r="AB1" s="69"/>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G1" s="11"/>
    </row>
    <row r="2" spans="2:62" s="1" customFormat="1" ht="27.6" customHeight="1" x14ac:dyDescent="0.3">
      <c r="O2" s="11"/>
      <c r="P2" s="11"/>
      <c r="Q2" s="11"/>
      <c r="R2" s="11"/>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G2" s="11"/>
    </row>
    <row r="3" spans="2:62" s="1" customFormat="1" ht="15" customHeight="1" x14ac:dyDescent="0.3">
      <c r="O3" s="11"/>
      <c r="P3" s="11"/>
      <c r="Q3" s="11"/>
      <c r="R3" s="11"/>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G3" s="11"/>
    </row>
    <row r="4" spans="2:62" s="1" customFormat="1" ht="25.2" customHeight="1" x14ac:dyDescent="0.3">
      <c r="O4" s="11"/>
      <c r="P4" s="11"/>
      <c r="Q4" s="11"/>
      <c r="R4" s="11"/>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G4" s="11"/>
    </row>
    <row r="5" spans="2:62" s="1" customFormat="1" ht="6" customHeight="1" x14ac:dyDescent="0.3">
      <c r="B5" s="2"/>
      <c r="C5" s="2"/>
      <c r="D5" s="2"/>
      <c r="E5" s="2"/>
      <c r="F5" s="2"/>
      <c r="G5" s="2"/>
      <c r="H5" s="2"/>
      <c r="I5" s="2"/>
      <c r="J5" s="2"/>
      <c r="K5" s="2"/>
      <c r="L5" s="2"/>
      <c r="M5" s="2"/>
      <c r="N5" s="2"/>
      <c r="O5" s="2"/>
      <c r="P5" s="2"/>
      <c r="Q5" s="2"/>
      <c r="R5" s="2"/>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2"/>
      <c r="BE5" s="2"/>
      <c r="BF5" s="2"/>
    </row>
    <row r="7" spans="2:62" ht="15.6" x14ac:dyDescent="0.3">
      <c r="B7" s="126" t="s">
        <v>9</v>
      </c>
      <c r="C7" s="126"/>
      <c r="D7" s="126"/>
      <c r="E7" s="126"/>
      <c r="F7" s="126"/>
      <c r="G7" s="126"/>
      <c r="H7" s="126"/>
      <c r="I7" s="126"/>
      <c r="J7" s="126"/>
      <c r="K7" s="126"/>
      <c r="L7" s="126"/>
      <c r="AE7" s="126" t="s">
        <v>10</v>
      </c>
      <c r="AF7" s="126"/>
      <c r="AG7" s="126"/>
      <c r="AH7" s="126"/>
      <c r="AI7" s="126"/>
      <c r="AJ7" s="126"/>
      <c r="AK7" s="126"/>
      <c r="AL7" s="126"/>
      <c r="AM7" s="126"/>
      <c r="AN7" s="126"/>
      <c r="AO7" s="126"/>
      <c r="AP7" s="1"/>
      <c r="AQ7" s="1"/>
      <c r="AR7" s="1"/>
      <c r="AS7" s="1"/>
      <c r="AT7" s="1"/>
      <c r="AU7" s="1"/>
      <c r="AV7" s="1"/>
      <c r="AW7" s="1"/>
      <c r="AX7" s="1"/>
      <c r="AY7" s="1"/>
      <c r="AZ7" s="13"/>
      <c r="BA7" s="1"/>
      <c r="BB7" s="1"/>
      <c r="BC7" s="1"/>
      <c r="BD7" s="1"/>
      <c r="BE7" s="1"/>
      <c r="BF7" s="1"/>
      <c r="BG7" s="1"/>
    </row>
    <row r="8" spans="2:62" x14ac:dyDescent="0.3">
      <c r="B8" s="69" t="s">
        <v>0</v>
      </c>
      <c r="C8" s="69"/>
      <c r="D8" s="69"/>
      <c r="E8" s="69"/>
      <c r="F8" s="69"/>
      <c r="G8" s="69"/>
      <c r="H8" s="69"/>
      <c r="I8" s="69"/>
      <c r="J8" s="69"/>
      <c r="K8" s="69"/>
      <c r="L8" s="69"/>
      <c r="M8" s="82"/>
      <c r="N8" s="82"/>
      <c r="O8" s="82"/>
      <c r="P8" s="82"/>
      <c r="Q8" s="82"/>
      <c r="R8" s="82"/>
      <c r="S8" s="82"/>
      <c r="T8" s="82"/>
      <c r="U8" s="82"/>
      <c r="V8" s="82"/>
      <c r="W8" s="82"/>
      <c r="X8" s="82"/>
      <c r="Y8" s="82"/>
      <c r="Z8" s="82"/>
      <c r="AA8" s="82"/>
      <c r="AB8" s="82"/>
      <c r="AC8" s="82"/>
      <c r="AD8" s="1"/>
      <c r="AE8" s="69" t="s">
        <v>0</v>
      </c>
      <c r="AF8" s="69"/>
      <c r="AG8" s="69"/>
      <c r="AH8" s="69"/>
      <c r="AI8" s="69"/>
      <c r="AJ8" s="69"/>
      <c r="AK8" s="69"/>
      <c r="AL8" s="69"/>
      <c r="AM8" s="69"/>
      <c r="AN8" s="69"/>
      <c r="AO8" s="69"/>
      <c r="AP8" s="80" t="str">
        <f>IF(BJ8=FALSE,"",M8)</f>
        <v/>
      </c>
      <c r="AQ8" s="80"/>
      <c r="AR8" s="80"/>
      <c r="AS8" s="80"/>
      <c r="AT8" s="80"/>
      <c r="AU8" s="80"/>
      <c r="AV8" s="80"/>
      <c r="AW8" s="80"/>
      <c r="AX8" s="80"/>
      <c r="AY8" s="80"/>
      <c r="AZ8" s="80"/>
      <c r="BA8" s="80"/>
      <c r="BB8" s="80"/>
      <c r="BC8" s="80"/>
      <c r="BD8" s="80"/>
      <c r="BE8" s="80"/>
      <c r="BF8" s="80"/>
      <c r="BG8" s="1"/>
      <c r="BJ8" s="21" t="b">
        <v>0</v>
      </c>
    </row>
    <row r="9" spans="2:62" x14ac:dyDescent="0.3">
      <c r="B9" s="69" t="s">
        <v>1</v>
      </c>
      <c r="C9" s="69"/>
      <c r="D9" s="69"/>
      <c r="E9" s="69"/>
      <c r="F9" s="69"/>
      <c r="G9" s="69"/>
      <c r="H9" s="69"/>
      <c r="I9" s="69"/>
      <c r="J9" s="69"/>
      <c r="K9" s="69"/>
      <c r="L9" s="69"/>
      <c r="M9" s="82"/>
      <c r="N9" s="82"/>
      <c r="O9" s="82"/>
      <c r="P9" s="82"/>
      <c r="Q9" s="82"/>
      <c r="R9" s="82"/>
      <c r="S9" s="82"/>
      <c r="T9" s="82"/>
      <c r="U9" s="82"/>
      <c r="V9" s="82"/>
      <c r="W9" s="82"/>
      <c r="X9" s="82"/>
      <c r="Y9" s="82"/>
      <c r="Z9" s="82"/>
      <c r="AA9" s="82"/>
      <c r="AB9" s="82"/>
      <c r="AC9" s="82"/>
      <c r="AD9" s="1"/>
      <c r="AE9" s="69" t="s">
        <v>1</v>
      </c>
      <c r="AF9" s="69"/>
      <c r="AG9" s="69"/>
      <c r="AH9" s="69"/>
      <c r="AI9" s="69"/>
      <c r="AJ9" s="69"/>
      <c r="AK9" s="69"/>
      <c r="AL9" s="69"/>
      <c r="AM9" s="69"/>
      <c r="AN9" s="69"/>
      <c r="AO9" s="69"/>
      <c r="AP9" s="80" t="str">
        <f>IF(BJ8=FALSE,"",M9)</f>
        <v/>
      </c>
      <c r="AQ9" s="80"/>
      <c r="AR9" s="80"/>
      <c r="AS9" s="80"/>
      <c r="AT9" s="80"/>
      <c r="AU9" s="80"/>
      <c r="AV9" s="80"/>
      <c r="AW9" s="80"/>
      <c r="AX9" s="80"/>
      <c r="AY9" s="80"/>
      <c r="AZ9" s="80"/>
      <c r="BA9" s="80"/>
      <c r="BB9" s="80"/>
      <c r="BC9" s="80"/>
      <c r="BD9" s="80"/>
      <c r="BE9" s="80"/>
      <c r="BF9" s="80"/>
      <c r="BG9" s="1"/>
    </row>
    <row r="10" spans="2:62" x14ac:dyDescent="0.3">
      <c r="B10" s="69" t="s">
        <v>8</v>
      </c>
      <c r="C10" s="69"/>
      <c r="D10" s="69"/>
      <c r="E10" s="69"/>
      <c r="F10" s="69"/>
      <c r="G10" s="69"/>
      <c r="H10" s="69"/>
      <c r="I10" s="69"/>
      <c r="J10" s="69"/>
      <c r="K10" s="69"/>
      <c r="L10" s="69"/>
      <c r="M10" s="82"/>
      <c r="N10" s="82"/>
      <c r="O10" s="82"/>
      <c r="P10" s="82"/>
      <c r="Q10" s="82"/>
      <c r="R10" s="82"/>
      <c r="S10" s="82"/>
      <c r="T10" s="82"/>
      <c r="U10" s="82"/>
      <c r="V10" s="82"/>
      <c r="W10" s="82"/>
      <c r="X10" s="82"/>
      <c r="Y10" s="82"/>
      <c r="Z10" s="82"/>
      <c r="AA10" s="82"/>
      <c r="AB10" s="82"/>
      <c r="AC10" s="82"/>
      <c r="AD10" s="1"/>
      <c r="AE10" s="69" t="s">
        <v>83</v>
      </c>
      <c r="AF10" s="69"/>
      <c r="AG10" s="69"/>
      <c r="AH10" s="69"/>
      <c r="AI10" s="69"/>
      <c r="AJ10" s="69"/>
      <c r="AK10" s="69"/>
      <c r="AL10" s="69"/>
      <c r="AM10" s="69"/>
      <c r="AN10" s="69"/>
      <c r="AO10" s="69"/>
      <c r="AP10" s="80" t="str">
        <f>IF(BJ8=FALSE,"",M10)</f>
        <v/>
      </c>
      <c r="AQ10" s="80"/>
      <c r="AR10" s="80"/>
      <c r="AS10" s="80"/>
      <c r="AT10" s="80"/>
      <c r="AU10" s="80"/>
      <c r="AV10" s="80"/>
      <c r="AW10" s="80"/>
      <c r="AX10" s="80"/>
      <c r="AY10" s="80"/>
      <c r="AZ10" s="80"/>
      <c r="BA10" s="80"/>
      <c r="BB10" s="80"/>
      <c r="BC10" s="80"/>
      <c r="BD10" s="80"/>
      <c r="BE10" s="80"/>
      <c r="BF10" s="80"/>
      <c r="BG10" s="1"/>
    </row>
    <row r="11" spans="2:62" x14ac:dyDescent="0.3">
      <c r="B11" s="69" t="s">
        <v>4</v>
      </c>
      <c r="C11" s="69"/>
      <c r="D11" s="69"/>
      <c r="E11" s="69"/>
      <c r="F11" s="69"/>
      <c r="G11" s="69"/>
      <c r="H11" s="69"/>
      <c r="I11" s="69"/>
      <c r="J11" s="69"/>
      <c r="K11" s="69"/>
      <c r="L11" s="69"/>
      <c r="M11" s="82"/>
      <c r="N11" s="82"/>
      <c r="O11" s="82"/>
      <c r="P11" s="82"/>
      <c r="Q11" s="82"/>
      <c r="R11" s="82"/>
      <c r="S11" s="82"/>
      <c r="T11" s="82"/>
      <c r="U11" s="82"/>
      <c r="V11" s="82"/>
      <c r="W11" s="82"/>
      <c r="X11" s="82"/>
      <c r="Y11" s="82"/>
      <c r="Z11" s="82"/>
      <c r="AA11" s="82"/>
      <c r="AB11" s="82"/>
      <c r="AC11" s="82"/>
      <c r="AD11" s="1"/>
      <c r="AE11" s="69" t="s">
        <v>4</v>
      </c>
      <c r="AF11" s="69"/>
      <c r="AG11" s="69"/>
      <c r="AH11" s="69"/>
      <c r="AI11" s="69"/>
      <c r="AJ11" s="69"/>
      <c r="AK11" s="69"/>
      <c r="AL11" s="69"/>
      <c r="AM11" s="69"/>
      <c r="AN11" s="69"/>
      <c r="AO11" s="69"/>
      <c r="AP11" s="80" t="str">
        <f>IF(BJ8=FALSE,"",M11)</f>
        <v/>
      </c>
      <c r="AQ11" s="80"/>
      <c r="AR11" s="80"/>
      <c r="AS11" s="80"/>
      <c r="AT11" s="80"/>
      <c r="AU11" s="80"/>
      <c r="AV11" s="80"/>
      <c r="AW11" s="80"/>
      <c r="AX11" s="80"/>
      <c r="AY11" s="80"/>
      <c r="AZ11" s="80"/>
      <c r="BA11" s="80"/>
      <c r="BB11" s="80"/>
      <c r="BC11" s="80"/>
      <c r="BD11" s="80"/>
      <c r="BE11" s="80"/>
      <c r="BF11" s="80"/>
      <c r="BG11" s="1"/>
    </row>
    <row r="12" spans="2:62" x14ac:dyDescent="0.3">
      <c r="B12" s="69" t="s">
        <v>5</v>
      </c>
      <c r="C12" s="69"/>
      <c r="D12" s="69"/>
      <c r="E12" s="69"/>
      <c r="F12" s="69"/>
      <c r="G12" s="69"/>
      <c r="H12" s="69"/>
      <c r="I12" s="69"/>
      <c r="J12" s="69"/>
      <c r="K12" s="69"/>
      <c r="L12" s="69"/>
      <c r="M12" s="123"/>
      <c r="N12" s="123"/>
      <c r="O12" s="123"/>
      <c r="P12" s="123"/>
      <c r="Q12" s="124" t="s">
        <v>6</v>
      </c>
      <c r="R12" s="124"/>
      <c r="S12" s="124"/>
      <c r="T12" s="124"/>
      <c r="U12" s="124"/>
      <c r="V12" s="124"/>
      <c r="W12" s="125"/>
      <c r="X12" s="125"/>
      <c r="Y12" s="125"/>
      <c r="Z12" s="125"/>
      <c r="AA12" s="125"/>
      <c r="AB12" s="125"/>
      <c r="AC12" s="125"/>
      <c r="AD12" s="1"/>
      <c r="AE12" s="69" t="s">
        <v>5</v>
      </c>
      <c r="AF12" s="69"/>
      <c r="AG12" s="69"/>
      <c r="AH12" s="69"/>
      <c r="AI12" s="69"/>
      <c r="AJ12" s="69"/>
      <c r="AK12" s="69"/>
      <c r="AL12" s="69"/>
      <c r="AM12" s="69"/>
      <c r="AN12" s="69"/>
      <c r="AO12" s="69"/>
      <c r="AP12" s="85" t="str">
        <f>IF(BJ8=FALSE,"",M12)</f>
        <v/>
      </c>
      <c r="AQ12" s="85"/>
      <c r="AR12" s="85"/>
      <c r="AS12" s="85"/>
      <c r="AT12" s="78" t="s">
        <v>6</v>
      </c>
      <c r="AU12" s="78"/>
      <c r="AV12" s="78"/>
      <c r="AW12" s="78"/>
      <c r="AX12" s="78"/>
      <c r="AY12" s="78"/>
      <c r="AZ12" s="79" t="str">
        <f>IF(BJ8=FALSE,"",W12)</f>
        <v/>
      </c>
      <c r="BA12" s="79"/>
      <c r="BB12" s="79"/>
      <c r="BC12" s="79"/>
      <c r="BD12" s="79"/>
      <c r="BE12" s="79"/>
      <c r="BF12" s="79"/>
      <c r="BG12" s="1"/>
    </row>
    <row r="13" spans="2:62" x14ac:dyDescent="0.3">
      <c r="B13" s="69" t="s">
        <v>2</v>
      </c>
      <c r="C13" s="69"/>
      <c r="D13" s="69"/>
      <c r="E13" s="69"/>
      <c r="F13" s="69"/>
      <c r="G13" s="69"/>
      <c r="H13" s="69"/>
      <c r="I13" s="69"/>
      <c r="J13" s="69"/>
      <c r="K13" s="69"/>
      <c r="L13" s="69"/>
      <c r="M13" s="84"/>
      <c r="N13" s="84"/>
      <c r="O13" s="84"/>
      <c r="P13" s="84"/>
      <c r="Q13" s="84"/>
      <c r="R13" s="84"/>
      <c r="S13" s="84"/>
      <c r="T13" s="84"/>
      <c r="U13" s="84"/>
      <c r="V13" s="84"/>
      <c r="W13" s="84"/>
      <c r="X13" s="84"/>
      <c r="Y13" s="84"/>
      <c r="Z13" s="84"/>
      <c r="AA13" s="84"/>
      <c r="AB13" s="84"/>
      <c r="AC13" s="84"/>
      <c r="AD13" s="1"/>
      <c r="AE13" s="69" t="s">
        <v>2</v>
      </c>
      <c r="AF13" s="69"/>
      <c r="AG13" s="69"/>
      <c r="AH13" s="69"/>
      <c r="AI13" s="69"/>
      <c r="AJ13" s="69"/>
      <c r="AK13" s="69"/>
      <c r="AL13" s="69"/>
      <c r="AM13" s="69"/>
      <c r="AN13" s="69"/>
      <c r="AO13" s="69"/>
      <c r="AP13" s="81" t="str">
        <f>IF(BJ8=FALSE,"",M13)</f>
        <v/>
      </c>
      <c r="AQ13" s="81"/>
      <c r="AR13" s="81"/>
      <c r="AS13" s="81"/>
      <c r="AT13" s="81"/>
      <c r="AU13" s="81"/>
      <c r="AV13" s="81"/>
      <c r="AW13" s="81"/>
      <c r="AX13" s="81"/>
      <c r="AY13" s="81"/>
      <c r="AZ13" s="81"/>
      <c r="BA13" s="81"/>
      <c r="BB13" s="81"/>
      <c r="BC13" s="81"/>
      <c r="BD13" s="81"/>
      <c r="BE13" s="81"/>
      <c r="BF13" s="81"/>
      <c r="BG13" s="1"/>
    </row>
    <row r="14" spans="2:62" x14ac:dyDescent="0.3">
      <c r="B14" s="69" t="s">
        <v>7</v>
      </c>
      <c r="C14" s="69"/>
      <c r="D14" s="69"/>
      <c r="E14" s="69"/>
      <c r="F14" s="69"/>
      <c r="G14" s="69"/>
      <c r="H14" s="69"/>
      <c r="I14" s="69"/>
      <c r="J14" s="69"/>
      <c r="K14" s="69"/>
      <c r="L14" s="69"/>
      <c r="M14" s="82"/>
      <c r="N14" s="82"/>
      <c r="O14" s="82"/>
      <c r="P14" s="82"/>
      <c r="Q14" s="82"/>
      <c r="R14" s="82"/>
      <c r="S14" s="82"/>
      <c r="T14" s="82"/>
      <c r="U14" s="82"/>
      <c r="V14" s="82"/>
      <c r="W14" s="82"/>
      <c r="X14" s="82"/>
      <c r="Y14" s="82"/>
      <c r="Z14" s="82"/>
      <c r="AA14" s="82"/>
      <c r="AB14" s="82"/>
      <c r="AC14" s="82"/>
      <c r="AD14" s="1"/>
      <c r="AE14" s="69" t="s">
        <v>3</v>
      </c>
      <c r="AF14" s="69"/>
      <c r="AG14" s="69"/>
      <c r="AH14" s="69"/>
      <c r="AI14" s="69"/>
      <c r="AJ14" s="69"/>
      <c r="AK14" s="69"/>
      <c r="AL14" s="69"/>
      <c r="AM14" s="69"/>
      <c r="AN14" s="69"/>
      <c r="AO14" s="69"/>
      <c r="AP14" s="80" t="str">
        <f>IF(BJ8=FALSE,"",M14)</f>
        <v/>
      </c>
      <c r="AQ14" s="80"/>
      <c r="AR14" s="80"/>
      <c r="AS14" s="80"/>
      <c r="AT14" s="80"/>
      <c r="AU14" s="80"/>
      <c r="AV14" s="80"/>
      <c r="AW14" s="80"/>
      <c r="AX14" s="80"/>
      <c r="AY14" s="80"/>
      <c r="AZ14" s="80"/>
      <c r="BA14" s="80"/>
      <c r="BB14" s="80"/>
      <c r="BC14" s="80"/>
      <c r="BD14" s="80"/>
      <c r="BE14" s="80"/>
      <c r="BF14" s="80"/>
      <c r="BG14" s="1"/>
    </row>
    <row r="15" spans="2:62" x14ac:dyDescent="0.3">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row>
    <row r="16" spans="2:62" x14ac:dyDescent="0.3">
      <c r="B16" s="31" t="s">
        <v>122</v>
      </c>
      <c r="C16" s="22"/>
    </row>
    <row r="17" spans="1:59" x14ac:dyDescent="0.3">
      <c r="B17" s="118" t="s">
        <v>20</v>
      </c>
      <c r="C17" s="118"/>
      <c r="D17" s="118"/>
      <c r="E17" s="118"/>
      <c r="F17" s="119"/>
      <c r="G17" s="120"/>
      <c r="H17" s="120"/>
      <c r="I17" s="120"/>
      <c r="J17" s="120"/>
      <c r="K17" s="120"/>
      <c r="L17" s="120"/>
      <c r="M17" s="120"/>
      <c r="N17" s="120"/>
      <c r="O17" s="120"/>
      <c r="P17" s="120"/>
      <c r="Q17" s="120"/>
      <c r="R17" s="121"/>
      <c r="T17" s="118"/>
      <c r="U17" s="118"/>
      <c r="V17" s="118"/>
      <c r="W17" s="118"/>
      <c r="X17" s="118"/>
      <c r="Y17" s="122"/>
      <c r="Z17" s="122"/>
      <c r="AA17" s="122"/>
      <c r="AB17" s="122"/>
      <c r="AC17" s="122"/>
      <c r="AD17" s="122"/>
      <c r="AE17" s="122"/>
      <c r="AF17" s="122"/>
      <c r="AG17" s="122"/>
      <c r="AH17" s="122"/>
      <c r="AI17" s="122"/>
      <c r="AJ17" s="122"/>
      <c r="AK17" s="122"/>
      <c r="AM17" s="118" t="s">
        <v>19</v>
      </c>
      <c r="AN17" s="118"/>
      <c r="AO17" s="118"/>
      <c r="AP17" s="118"/>
      <c r="AQ17" s="118"/>
      <c r="AR17" s="118"/>
      <c r="AS17" s="118"/>
      <c r="AT17" s="108"/>
      <c r="AU17" s="109"/>
      <c r="AV17" s="109"/>
      <c r="AW17" s="109"/>
      <c r="AX17" s="109"/>
      <c r="AY17" s="109"/>
      <c r="AZ17" s="109"/>
      <c r="BA17" s="109"/>
      <c r="BB17" s="109"/>
      <c r="BC17" s="109"/>
      <c r="BD17" s="109"/>
      <c r="BE17" s="109"/>
      <c r="BF17" s="110"/>
    </row>
    <row r="18" spans="1:59" x14ac:dyDescent="0.3">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row>
    <row r="20" spans="1:59" ht="17.399999999999999" customHeight="1" x14ac:dyDescent="0.3">
      <c r="B20" t="s">
        <v>123</v>
      </c>
      <c r="N20" s="111"/>
      <c r="O20" s="112"/>
      <c r="P20" s="112"/>
      <c r="Q20" s="112"/>
      <c r="R20" s="113"/>
      <c r="U20" t="s">
        <v>124</v>
      </c>
      <c r="AF20" s="114" t="s">
        <v>125</v>
      </c>
      <c r="AG20" s="112"/>
      <c r="AH20" s="112"/>
      <c r="AI20" s="112"/>
      <c r="AJ20" s="112"/>
      <c r="AK20" s="113"/>
    </row>
    <row r="21" spans="1:59" ht="9.6" customHeight="1" x14ac:dyDescent="0.3"/>
    <row r="22" spans="1:59" x14ac:dyDescent="0.3">
      <c r="B22" s="140" t="s">
        <v>139</v>
      </c>
      <c r="C22" s="140"/>
      <c r="D22" s="140"/>
      <c r="E22" s="140"/>
      <c r="F22" s="140"/>
      <c r="G22" s="140"/>
      <c r="H22" s="140"/>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0"/>
      <c r="BA22" s="140"/>
      <c r="BB22" s="140"/>
      <c r="BC22" s="140"/>
      <c r="BD22" s="140"/>
      <c r="BE22" s="140"/>
      <c r="BF22" s="140"/>
    </row>
    <row r="23" spans="1:59" x14ac:dyDescent="0.3">
      <c r="B23" s="141" t="s">
        <v>165</v>
      </c>
      <c r="C23" s="141"/>
      <c r="D23" s="141"/>
      <c r="E23" s="141"/>
      <c r="F23" s="141"/>
      <c r="G23" s="141"/>
      <c r="H23" s="141"/>
      <c r="I23" s="141"/>
      <c r="J23" s="141"/>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row>
    <row r="24" spans="1:59" ht="7.8" customHeight="1" x14ac:dyDescent="0.3">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row>
    <row r="25" spans="1:59" ht="17.399999999999999" customHeight="1" x14ac:dyDescent="0.3">
      <c r="B25" s="115" t="s">
        <v>149</v>
      </c>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6"/>
      <c r="AL25" s="116"/>
      <c r="AM25" s="116"/>
      <c r="AN25" s="116"/>
      <c r="AO25" s="116"/>
      <c r="AP25" s="116"/>
      <c r="AQ25" s="116"/>
      <c r="AR25" s="116"/>
      <c r="AS25" s="116"/>
      <c r="AT25" s="116"/>
      <c r="AU25" s="116"/>
      <c r="AV25" s="116"/>
      <c r="AW25" s="116"/>
      <c r="AX25" s="116"/>
      <c r="AY25" s="116"/>
      <c r="AZ25" s="116"/>
      <c r="BA25" s="116"/>
      <c r="BB25" s="116"/>
      <c r="BC25" s="116"/>
      <c r="BD25" s="116"/>
      <c r="BE25" s="116"/>
      <c r="BF25" s="116"/>
    </row>
    <row r="26" spans="1:59" x14ac:dyDescent="0.3">
      <c r="A26" s="25"/>
      <c r="B26" s="117" t="s">
        <v>90</v>
      </c>
      <c r="C26" s="117"/>
      <c r="D26" s="117"/>
      <c r="E26" s="117"/>
      <c r="F26" s="117" t="s">
        <v>15</v>
      </c>
      <c r="G26" s="117"/>
      <c r="H26" s="117"/>
      <c r="I26" s="117"/>
      <c r="J26" s="117"/>
      <c r="K26" s="117"/>
      <c r="L26" s="117" t="s">
        <v>13</v>
      </c>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117"/>
      <c r="AO26" s="117"/>
      <c r="AP26" s="117" t="s">
        <v>91</v>
      </c>
      <c r="AQ26" s="117"/>
      <c r="AR26" s="117"/>
      <c r="AS26" s="117"/>
      <c r="AT26" s="117"/>
      <c r="AU26" s="117" t="s">
        <v>14</v>
      </c>
      <c r="AV26" s="117"/>
      <c r="AW26" s="117"/>
      <c r="AX26" s="117"/>
      <c r="AY26" s="117"/>
      <c r="AZ26" s="117" t="s">
        <v>16</v>
      </c>
      <c r="BA26" s="117"/>
      <c r="BB26" s="117"/>
      <c r="BC26" s="117"/>
      <c r="BD26" s="117"/>
      <c r="BE26" s="117"/>
      <c r="BF26" s="117"/>
      <c r="BG26" s="25"/>
    </row>
    <row r="27" spans="1:59" x14ac:dyDescent="0.3">
      <c r="B27" s="102"/>
      <c r="C27" s="102"/>
      <c r="D27" s="102"/>
      <c r="E27" s="102"/>
      <c r="F27" s="103" t="s">
        <v>140</v>
      </c>
      <c r="G27" s="103"/>
      <c r="H27" s="103"/>
      <c r="I27" s="103"/>
      <c r="J27" s="103"/>
      <c r="K27" s="103"/>
      <c r="L27" s="137" t="s">
        <v>134</v>
      </c>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9"/>
      <c r="AP27" s="105" t="s">
        <v>17</v>
      </c>
      <c r="AQ27" s="105"/>
      <c r="AR27" s="105"/>
      <c r="AS27" s="105"/>
      <c r="AT27" s="105"/>
      <c r="AU27" s="106">
        <v>9.3000000000000007</v>
      </c>
      <c r="AV27" s="106"/>
      <c r="AW27" s="106"/>
      <c r="AX27" s="106"/>
      <c r="AY27" s="106"/>
      <c r="AZ27" s="107">
        <f>B27*AU27</f>
        <v>0</v>
      </c>
      <c r="BA27" s="107"/>
      <c r="BB27" s="107"/>
      <c r="BC27" s="107"/>
      <c r="BD27" s="107"/>
      <c r="BE27" s="107"/>
      <c r="BF27" s="107"/>
    </row>
    <row r="28" spans="1:59" x14ac:dyDescent="0.3">
      <c r="B28" s="102"/>
      <c r="C28" s="102"/>
      <c r="D28" s="102"/>
      <c r="E28" s="102"/>
      <c r="F28" s="103" t="s">
        <v>141</v>
      </c>
      <c r="G28" s="103"/>
      <c r="H28" s="103"/>
      <c r="I28" s="103"/>
      <c r="J28" s="103"/>
      <c r="K28" s="103"/>
      <c r="L28" s="137" t="s">
        <v>137</v>
      </c>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9"/>
      <c r="AP28" s="105" t="s">
        <v>17</v>
      </c>
      <c r="AQ28" s="105"/>
      <c r="AR28" s="105"/>
      <c r="AS28" s="105"/>
      <c r="AT28" s="105"/>
      <c r="AU28" s="106">
        <v>5.8</v>
      </c>
      <c r="AV28" s="106"/>
      <c r="AW28" s="106"/>
      <c r="AX28" s="106"/>
      <c r="AY28" s="106"/>
      <c r="AZ28" s="107">
        <f>B28*AU28</f>
        <v>0</v>
      </c>
      <c r="BA28" s="107"/>
      <c r="BB28" s="107"/>
      <c r="BC28" s="107"/>
      <c r="BD28" s="107"/>
      <c r="BE28" s="107"/>
      <c r="BF28" s="107"/>
    </row>
    <row r="29" spans="1:59" x14ac:dyDescent="0.3">
      <c r="B29" s="102"/>
      <c r="C29" s="102"/>
      <c r="D29" s="102"/>
      <c r="E29" s="102"/>
      <c r="F29" s="103"/>
      <c r="G29" s="103"/>
      <c r="H29" s="103"/>
      <c r="I29" s="103"/>
      <c r="J29" s="103"/>
      <c r="K29" s="103"/>
      <c r="L29" s="135" t="s">
        <v>135</v>
      </c>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05"/>
      <c r="AQ29" s="105"/>
      <c r="AR29" s="105"/>
      <c r="AS29" s="105"/>
      <c r="AT29" s="105"/>
      <c r="AU29" s="136"/>
      <c r="AV29" s="136"/>
      <c r="AW29" s="136"/>
      <c r="AX29" s="136"/>
      <c r="AY29" s="136"/>
      <c r="AZ29" s="129">
        <f t="shared" ref="AZ29" si="0">AU29*B29</f>
        <v>0</v>
      </c>
      <c r="BA29" s="129"/>
      <c r="BB29" s="129"/>
      <c r="BC29" s="129"/>
      <c r="BD29" s="129"/>
      <c r="BE29" s="129"/>
      <c r="BF29" s="129"/>
    </row>
    <row r="30" spans="1:59" ht="28.2" customHeight="1" x14ac:dyDescent="0.3">
      <c r="B30" s="102"/>
      <c r="C30" s="102"/>
      <c r="D30" s="102"/>
      <c r="E30" s="102"/>
      <c r="F30" s="103" t="s">
        <v>142</v>
      </c>
      <c r="G30" s="103"/>
      <c r="H30" s="103"/>
      <c r="I30" s="103"/>
      <c r="J30" s="103"/>
      <c r="K30" s="103"/>
      <c r="L30" s="104" t="s">
        <v>129</v>
      </c>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5" t="s">
        <v>17</v>
      </c>
      <c r="AQ30" s="105"/>
      <c r="AR30" s="105"/>
      <c r="AS30" s="105"/>
      <c r="AT30" s="105"/>
      <c r="AU30" s="106">
        <v>6.15</v>
      </c>
      <c r="AV30" s="106"/>
      <c r="AW30" s="106"/>
      <c r="AX30" s="106"/>
      <c r="AY30" s="106"/>
      <c r="AZ30" s="107">
        <f t="shared" ref="AZ30:AZ35" si="1">B30*AU30</f>
        <v>0</v>
      </c>
      <c r="BA30" s="107"/>
      <c r="BB30" s="107"/>
      <c r="BC30" s="107"/>
      <c r="BD30" s="107"/>
      <c r="BE30" s="107"/>
      <c r="BF30" s="107"/>
    </row>
    <row r="31" spans="1:59" ht="13.8" customHeight="1" x14ac:dyDescent="0.3">
      <c r="B31" s="133">
        <f>IF(B30&gt;0,1,0)</f>
        <v>0</v>
      </c>
      <c r="C31" s="133"/>
      <c r="D31" s="133"/>
      <c r="E31" s="133"/>
      <c r="F31" s="103" t="s">
        <v>143</v>
      </c>
      <c r="G31" s="103"/>
      <c r="H31" s="103"/>
      <c r="I31" s="103"/>
      <c r="J31" s="103"/>
      <c r="K31" s="103"/>
      <c r="L31" s="104" t="s">
        <v>136</v>
      </c>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5" t="s">
        <v>17</v>
      </c>
      <c r="AQ31" s="105"/>
      <c r="AR31" s="105"/>
      <c r="AS31" s="105"/>
      <c r="AT31" s="105"/>
      <c r="AU31" s="106">
        <v>470</v>
      </c>
      <c r="AV31" s="106"/>
      <c r="AW31" s="106"/>
      <c r="AX31" s="106"/>
      <c r="AY31" s="106"/>
      <c r="AZ31" s="107">
        <f t="shared" si="1"/>
        <v>0</v>
      </c>
      <c r="BA31" s="107"/>
      <c r="BB31" s="107"/>
      <c r="BC31" s="107"/>
      <c r="BD31" s="107"/>
      <c r="BE31" s="107"/>
      <c r="BF31" s="107"/>
    </row>
    <row r="32" spans="1:59" x14ac:dyDescent="0.3">
      <c r="B32" s="102"/>
      <c r="C32" s="102"/>
      <c r="D32" s="102"/>
      <c r="E32" s="102"/>
      <c r="F32" s="103" t="s">
        <v>144</v>
      </c>
      <c r="G32" s="103"/>
      <c r="H32" s="103"/>
      <c r="I32" s="103"/>
      <c r="J32" s="103"/>
      <c r="K32" s="103"/>
      <c r="L32" s="134" t="s">
        <v>138</v>
      </c>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05" t="s">
        <v>17</v>
      </c>
      <c r="AQ32" s="105"/>
      <c r="AR32" s="105"/>
      <c r="AS32" s="105"/>
      <c r="AT32" s="105"/>
      <c r="AU32" s="106">
        <v>1.26</v>
      </c>
      <c r="AV32" s="106"/>
      <c r="AW32" s="106"/>
      <c r="AX32" s="106"/>
      <c r="AY32" s="106"/>
      <c r="AZ32" s="107">
        <f t="shared" si="1"/>
        <v>0</v>
      </c>
      <c r="BA32" s="107"/>
      <c r="BB32" s="107"/>
      <c r="BC32" s="107"/>
      <c r="BD32" s="107"/>
      <c r="BE32" s="107"/>
      <c r="BF32" s="107"/>
    </row>
    <row r="33" spans="1:70" x14ac:dyDescent="0.3">
      <c r="B33" s="102"/>
      <c r="C33" s="102"/>
      <c r="D33" s="102"/>
      <c r="E33" s="102"/>
      <c r="F33" s="103" t="s">
        <v>145</v>
      </c>
      <c r="G33" s="103"/>
      <c r="H33" s="103"/>
      <c r="I33" s="103"/>
      <c r="J33" s="103"/>
      <c r="K33" s="103"/>
      <c r="L33" s="134" t="s">
        <v>130</v>
      </c>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05" t="s">
        <v>17</v>
      </c>
      <c r="AQ33" s="105"/>
      <c r="AR33" s="105"/>
      <c r="AS33" s="105"/>
      <c r="AT33" s="105"/>
      <c r="AU33" s="106">
        <v>1.63</v>
      </c>
      <c r="AV33" s="106"/>
      <c r="AW33" s="106"/>
      <c r="AX33" s="106"/>
      <c r="AY33" s="106"/>
      <c r="AZ33" s="107">
        <f t="shared" si="1"/>
        <v>0</v>
      </c>
      <c r="BA33" s="107"/>
      <c r="BB33" s="107"/>
      <c r="BC33" s="107"/>
      <c r="BD33" s="107"/>
      <c r="BE33" s="107"/>
      <c r="BF33" s="107"/>
    </row>
    <row r="34" spans="1:70" x14ac:dyDescent="0.3">
      <c r="B34" s="102"/>
      <c r="C34" s="102"/>
      <c r="D34" s="102"/>
      <c r="E34" s="102"/>
      <c r="F34" s="103" t="s">
        <v>146</v>
      </c>
      <c r="G34" s="103"/>
      <c r="H34" s="103"/>
      <c r="I34" s="103"/>
      <c r="J34" s="103"/>
      <c r="K34" s="103"/>
      <c r="L34" s="134" t="s">
        <v>131</v>
      </c>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05" t="s">
        <v>17</v>
      </c>
      <c r="AQ34" s="105"/>
      <c r="AR34" s="105"/>
      <c r="AS34" s="105"/>
      <c r="AT34" s="105"/>
      <c r="AU34" s="106">
        <v>3.85</v>
      </c>
      <c r="AV34" s="106"/>
      <c r="AW34" s="106"/>
      <c r="AX34" s="106"/>
      <c r="AY34" s="106"/>
      <c r="AZ34" s="107">
        <f t="shared" si="1"/>
        <v>0</v>
      </c>
      <c r="BA34" s="107"/>
      <c r="BB34" s="107"/>
      <c r="BC34" s="107"/>
      <c r="BD34" s="107"/>
      <c r="BE34" s="107"/>
      <c r="BF34" s="107"/>
    </row>
    <row r="35" spans="1:70" x14ac:dyDescent="0.3">
      <c r="B35" s="102"/>
      <c r="C35" s="102"/>
      <c r="D35" s="102"/>
      <c r="E35" s="102"/>
      <c r="F35" s="103" t="s">
        <v>147</v>
      </c>
      <c r="G35" s="103"/>
      <c r="H35" s="103"/>
      <c r="I35" s="103"/>
      <c r="J35" s="103"/>
      <c r="K35" s="103"/>
      <c r="L35" s="134" t="s">
        <v>132</v>
      </c>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05" t="s">
        <v>17</v>
      </c>
      <c r="AQ35" s="105"/>
      <c r="AR35" s="105"/>
      <c r="AS35" s="105"/>
      <c r="AT35" s="105"/>
      <c r="AU35" s="106">
        <v>2.4</v>
      </c>
      <c r="AV35" s="106"/>
      <c r="AW35" s="106"/>
      <c r="AX35" s="106"/>
      <c r="AY35" s="106"/>
      <c r="AZ35" s="107">
        <f t="shared" si="1"/>
        <v>0</v>
      </c>
      <c r="BA35" s="107"/>
      <c r="BB35" s="107"/>
      <c r="BC35" s="107"/>
      <c r="BD35" s="107"/>
      <c r="BE35" s="107"/>
      <c r="BF35" s="107"/>
    </row>
    <row r="36" spans="1:70" ht="9.6" customHeight="1" x14ac:dyDescent="0.3">
      <c r="B36" s="26"/>
      <c r="C36" s="26"/>
      <c r="D36" s="26"/>
      <c r="E36" s="26"/>
      <c r="F36" s="27"/>
      <c r="G36" s="27"/>
      <c r="H36" s="27"/>
      <c r="I36" s="27"/>
      <c r="J36" s="27"/>
      <c r="K36" s="27"/>
      <c r="AP36" s="23"/>
      <c r="AQ36" s="23"/>
      <c r="AR36" s="23"/>
      <c r="AS36" s="23"/>
      <c r="AT36" s="23"/>
      <c r="AU36" s="28"/>
      <c r="AV36" s="28"/>
      <c r="AW36" s="28"/>
      <c r="AX36" s="28"/>
      <c r="AY36" s="28"/>
      <c r="AZ36" s="29"/>
      <c r="BA36" s="29"/>
      <c r="BB36" s="29"/>
      <c r="BC36" s="29"/>
      <c r="BD36" s="29"/>
      <c r="BE36" s="29"/>
      <c r="BF36" s="29"/>
    </row>
    <row r="37" spans="1:70" ht="10.199999999999999" customHeight="1" x14ac:dyDescent="0.3">
      <c r="B37" s="26"/>
      <c r="C37" s="26"/>
      <c r="D37" s="26"/>
      <c r="E37" s="26"/>
      <c r="F37" s="27"/>
      <c r="G37" s="27"/>
      <c r="H37" s="27"/>
      <c r="I37" s="27"/>
      <c r="J37" s="27"/>
      <c r="K37" s="27"/>
      <c r="AP37" s="23"/>
      <c r="AQ37" s="23"/>
      <c r="AR37" s="23"/>
      <c r="AS37" s="23"/>
      <c r="AT37" s="23"/>
      <c r="AU37" s="28"/>
      <c r="AV37" s="28"/>
      <c r="AW37" s="28"/>
      <c r="AX37" s="28"/>
      <c r="AY37" s="28"/>
      <c r="AZ37" s="29"/>
      <c r="BA37" s="29"/>
      <c r="BB37" s="29"/>
      <c r="BC37" s="29"/>
      <c r="BD37" s="29"/>
      <c r="BE37" s="29"/>
      <c r="BF37" s="29"/>
    </row>
    <row r="38" spans="1:70" x14ac:dyDescent="0.3">
      <c r="B38" s="133"/>
      <c r="C38" s="133"/>
      <c r="D38" s="133"/>
      <c r="E38" s="133"/>
      <c r="F38" s="103" t="s">
        <v>148</v>
      </c>
      <c r="G38" s="103"/>
      <c r="H38" s="103"/>
      <c r="I38" s="103"/>
      <c r="J38" s="103"/>
      <c r="K38" s="103"/>
      <c r="L38" s="134" t="s">
        <v>164</v>
      </c>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05" t="s">
        <v>17</v>
      </c>
      <c r="AQ38" s="105"/>
      <c r="AR38" s="105"/>
      <c r="AS38" s="105"/>
      <c r="AT38" s="105"/>
      <c r="AU38" s="106">
        <f>IF((SUM(AZ27:BF36)&lt;370),(370-SUM(AZ40)),0)</f>
        <v>370</v>
      </c>
      <c r="AV38" s="106"/>
      <c r="AW38" s="106"/>
      <c r="AX38" s="106"/>
      <c r="AY38" s="106"/>
      <c r="AZ38" s="89">
        <f>IF(BL38="",0,BL38*AU38)</f>
        <v>370</v>
      </c>
      <c r="BA38" s="90"/>
      <c r="BB38" s="90"/>
      <c r="BC38" s="90"/>
      <c r="BD38" s="90"/>
      <c r="BE38" s="90"/>
      <c r="BF38" s="91"/>
      <c r="BL38" s="127">
        <f>IF(AU38&gt;0,1,0)</f>
        <v>1</v>
      </c>
      <c r="BM38" s="128"/>
      <c r="BN38" s="128"/>
      <c r="BO38" s="128"/>
      <c r="BP38" s="128"/>
      <c r="BQ38" s="128"/>
      <c r="BR38" s="128"/>
    </row>
    <row r="39" spans="1:70" ht="13.8" customHeight="1" x14ac:dyDescent="0.3">
      <c r="B39" s="26"/>
      <c r="C39" s="26"/>
      <c r="D39" s="26"/>
      <c r="E39" s="26"/>
      <c r="F39" s="27"/>
      <c r="G39" s="27"/>
      <c r="H39" s="27"/>
      <c r="I39" s="27"/>
      <c r="J39" s="27"/>
      <c r="K39" s="27"/>
      <c r="AP39" s="23"/>
      <c r="AQ39" s="23"/>
      <c r="AR39" s="23"/>
      <c r="AS39" s="23"/>
      <c r="AT39" s="23"/>
      <c r="AU39" s="30"/>
      <c r="AV39" s="30"/>
      <c r="AW39" s="30"/>
      <c r="AX39" s="30"/>
      <c r="AY39" s="30"/>
      <c r="AZ39" s="129"/>
      <c r="BA39" s="129"/>
      <c r="BB39" s="129"/>
      <c r="BC39" s="129"/>
      <c r="BD39" s="129"/>
      <c r="BE39" s="129"/>
      <c r="BF39" s="129"/>
    </row>
    <row r="40" spans="1:70" x14ac:dyDescent="0.3">
      <c r="B40" s="53" t="s">
        <v>162</v>
      </c>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5"/>
      <c r="AP40" s="98" t="s">
        <v>21</v>
      </c>
      <c r="AQ40" s="99"/>
      <c r="AR40" s="99"/>
      <c r="AS40" s="99"/>
      <c r="AT40" s="99"/>
      <c r="AU40" s="99"/>
      <c r="AV40" s="99"/>
      <c r="AW40" s="99"/>
      <c r="AX40" s="99"/>
      <c r="AY40" s="100"/>
      <c r="AZ40" s="101">
        <f>SUM(AZ27:BF36)</f>
        <v>0</v>
      </c>
      <c r="BA40" s="101"/>
      <c r="BB40" s="101"/>
      <c r="BC40" s="101"/>
      <c r="BD40" s="101"/>
      <c r="BE40" s="101"/>
      <c r="BF40" s="101"/>
      <c r="BL40">
        <f>IF(B34+B33&gt;0,1,0)</f>
        <v>0</v>
      </c>
    </row>
    <row r="41" spans="1:70" x14ac:dyDescent="0.3">
      <c r="B41" s="56"/>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8"/>
      <c r="AP41" s="98" t="s">
        <v>133</v>
      </c>
      <c r="AQ41" s="99"/>
      <c r="AR41" s="99"/>
      <c r="AS41" s="99"/>
      <c r="AT41" s="99"/>
      <c r="AU41" s="99"/>
      <c r="AV41" s="99"/>
      <c r="AW41" s="99"/>
      <c r="AX41" s="99"/>
      <c r="AY41" s="100"/>
      <c r="AZ41" s="101">
        <f>AZ38</f>
        <v>370</v>
      </c>
      <c r="BA41" s="101"/>
      <c r="BB41" s="101"/>
      <c r="BC41" s="101"/>
      <c r="BD41" s="101"/>
      <c r="BE41" s="101"/>
      <c r="BF41" s="101"/>
    </row>
    <row r="42" spans="1:70" x14ac:dyDescent="0.3">
      <c r="B42" s="56"/>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8"/>
      <c r="AP42" s="98" t="s">
        <v>126</v>
      </c>
      <c r="AQ42" s="99"/>
      <c r="AR42" s="99"/>
      <c r="AS42" s="99"/>
      <c r="AT42" s="99"/>
      <c r="AU42" s="99"/>
      <c r="AV42" s="99"/>
      <c r="AW42" s="99"/>
      <c r="AX42" s="99"/>
      <c r="AY42" s="100"/>
      <c r="AZ42" s="130" t="b">
        <f>IF(BL40&gt;0,BL42)</f>
        <v>0</v>
      </c>
      <c r="BA42" s="131"/>
      <c r="BB42" s="131"/>
      <c r="BC42" s="131"/>
      <c r="BD42" s="131"/>
      <c r="BE42" s="131"/>
      <c r="BF42" s="132"/>
      <c r="BL42" s="89">
        <f>IF(SUM($AZ$27+$AZ$28+$AZ$33+$AZ$34+$AZ$38)=0,0,VLOOKUP($AZ$27+$AZ$28+$AZ$33+$AZ$34+$AZ$38,[3]Shipping!$A$1:$C$27,3))</f>
        <v>50</v>
      </c>
      <c r="BM42" s="90"/>
      <c r="BN42" s="90"/>
      <c r="BO42" s="90"/>
      <c r="BP42" s="90"/>
      <c r="BQ42" s="90"/>
      <c r="BR42" s="91"/>
    </row>
    <row r="43" spans="1:70" ht="21" x14ac:dyDescent="0.3">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1"/>
      <c r="AP43" s="50" t="s">
        <v>22</v>
      </c>
      <c r="AQ43" s="51"/>
      <c r="AR43" s="51"/>
      <c r="AS43" s="51"/>
      <c r="AT43" s="51"/>
      <c r="AU43" s="51"/>
      <c r="AV43" s="51"/>
      <c r="AW43" s="51"/>
      <c r="AX43" s="51"/>
      <c r="AY43" s="52"/>
      <c r="AZ43" s="92">
        <f xml:space="preserve"> AZ40+AZ42+AZ41</f>
        <v>370</v>
      </c>
      <c r="BA43" s="93"/>
      <c r="BB43" s="93"/>
      <c r="BC43" s="93"/>
      <c r="BD43" s="93"/>
      <c r="BE43" s="93"/>
      <c r="BF43" s="94"/>
    </row>
    <row r="44" spans="1:70" x14ac:dyDescent="0.3">
      <c r="A44" s="1"/>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9"/>
      <c r="BA44" s="9"/>
      <c r="BB44" s="9"/>
      <c r="BC44" s="9"/>
      <c r="BD44" s="9"/>
      <c r="BE44" s="9"/>
      <c r="BF44" s="9"/>
      <c r="BG44" s="1"/>
    </row>
    <row r="45" spans="1:70" ht="8.4"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7"/>
      <c r="BA45" s="7"/>
      <c r="BB45" s="7"/>
      <c r="BC45" s="7"/>
      <c r="BD45" s="7"/>
      <c r="BE45" s="7"/>
      <c r="BF45" s="7"/>
      <c r="BG45" s="1"/>
    </row>
    <row r="46" spans="1:70" ht="18" x14ac:dyDescent="0.3">
      <c r="A46" s="42" t="s">
        <v>81</v>
      </c>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row>
    <row r="47" spans="1:70" ht="18" x14ac:dyDescent="0.3">
      <c r="A47" s="43" t="s">
        <v>82</v>
      </c>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c r="BG47" s="43"/>
    </row>
    <row r="48" spans="1:70" ht="18" x14ac:dyDescent="0.3">
      <c r="A48" s="43" t="s">
        <v>11</v>
      </c>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row>
    <row r="49" spans="1:59" ht="18" x14ac:dyDescent="0.3">
      <c r="A49" s="43" t="s">
        <v>78</v>
      </c>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row>
    <row r="50" spans="1:59" ht="4.8" customHeight="1" x14ac:dyDescent="0.3">
      <c r="A50" s="4"/>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10"/>
      <c r="BA50" s="10"/>
      <c r="BB50" s="10"/>
      <c r="BC50" s="10"/>
      <c r="BD50" s="10"/>
      <c r="BE50" s="10"/>
      <c r="BF50" s="10"/>
      <c r="BG50" s="4"/>
    </row>
    <row r="51" spans="1:59" ht="80.400000000000006" customHeight="1" x14ac:dyDescent="0.3">
      <c r="A51" s="1"/>
      <c r="B51" s="41" t="s">
        <v>79</v>
      </c>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1"/>
    </row>
    <row r="52" spans="1:59" x14ac:dyDescent="0.3">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7"/>
      <c r="BA52" s="7"/>
      <c r="BB52" s="7"/>
      <c r="BC52" s="7"/>
      <c r="BD52" s="7"/>
      <c r="BE52" s="7"/>
      <c r="BF52" s="7"/>
      <c r="BG52" s="1"/>
    </row>
  </sheetData>
  <sheetProtection algorithmName="SHA-512" hashValue="TorM9aQJdw9NzRyiwpqgsOmPhmCAY5t1U8r/u0VDE8xAJV/yuopbpOxl4QP4R9xFsyMMABIGrblZ58MMuK3IZQ==" saltValue="n5coCT7pfXmVomXqNg48xA==" spinCount="100000" sheet="1" objects="1" scenarios="1"/>
  <mergeCells count="129">
    <mergeCell ref="B9:L9"/>
    <mergeCell ref="M9:AC9"/>
    <mergeCell ref="AE9:AO9"/>
    <mergeCell ref="AP9:BF9"/>
    <mergeCell ref="B10:L10"/>
    <mergeCell ref="M10:AC10"/>
    <mergeCell ref="AE10:AO10"/>
    <mergeCell ref="AP10:BF10"/>
    <mergeCell ref="B7:L7"/>
    <mergeCell ref="AE7:AO7"/>
    <mergeCell ref="B8:L8"/>
    <mergeCell ref="M8:AC8"/>
    <mergeCell ref="AE8:AO8"/>
    <mergeCell ref="AP8:BF8"/>
    <mergeCell ref="AT12:AY12"/>
    <mergeCell ref="AZ12:BF12"/>
    <mergeCell ref="B13:L13"/>
    <mergeCell ref="M13:AC13"/>
    <mergeCell ref="AE13:AO13"/>
    <mergeCell ref="AP13:BF13"/>
    <mergeCell ref="B11:L11"/>
    <mergeCell ref="M11:AC11"/>
    <mergeCell ref="AE11:AO11"/>
    <mergeCell ref="AP11:BF11"/>
    <mergeCell ref="B12:L12"/>
    <mergeCell ref="M12:P12"/>
    <mergeCell ref="Q12:V12"/>
    <mergeCell ref="W12:AC12"/>
    <mergeCell ref="AE12:AO12"/>
    <mergeCell ref="AP12:AS12"/>
    <mergeCell ref="B14:L14"/>
    <mergeCell ref="M14:AC14"/>
    <mergeCell ref="AE14:AO14"/>
    <mergeCell ref="AP14:BF14"/>
    <mergeCell ref="B17:E17"/>
    <mergeCell ref="F17:R17"/>
    <mergeCell ref="T17:X17"/>
    <mergeCell ref="Y17:AK17"/>
    <mergeCell ref="AM17:AS17"/>
    <mergeCell ref="AT17:BF17"/>
    <mergeCell ref="AZ26:BF26"/>
    <mergeCell ref="B27:E27"/>
    <mergeCell ref="F27:K27"/>
    <mergeCell ref="L27:AO27"/>
    <mergeCell ref="AP27:AT27"/>
    <mergeCell ref="AU27:AY27"/>
    <mergeCell ref="AZ27:BF27"/>
    <mergeCell ref="N20:R20"/>
    <mergeCell ref="AF20:AK20"/>
    <mergeCell ref="B22:BF22"/>
    <mergeCell ref="B23:BF23"/>
    <mergeCell ref="B25:BF25"/>
    <mergeCell ref="B26:E26"/>
    <mergeCell ref="F26:K26"/>
    <mergeCell ref="L26:AO26"/>
    <mergeCell ref="AP26:AT26"/>
    <mergeCell ref="AU26:AY26"/>
    <mergeCell ref="B29:E29"/>
    <mergeCell ref="F29:K29"/>
    <mergeCell ref="L29:AO29"/>
    <mergeCell ref="AP29:AT29"/>
    <mergeCell ref="AU29:AY29"/>
    <mergeCell ref="AZ29:BF29"/>
    <mergeCell ref="B28:E28"/>
    <mergeCell ref="F28:K28"/>
    <mergeCell ref="L28:AO28"/>
    <mergeCell ref="AP28:AT28"/>
    <mergeCell ref="AU28:AY28"/>
    <mergeCell ref="AZ28:BF28"/>
    <mergeCell ref="B31:E31"/>
    <mergeCell ref="F31:K31"/>
    <mergeCell ref="L31:AO31"/>
    <mergeCell ref="AP31:AT31"/>
    <mergeCell ref="AU31:AY31"/>
    <mergeCell ref="AZ31:BF31"/>
    <mergeCell ref="B30:E30"/>
    <mergeCell ref="F30:K30"/>
    <mergeCell ref="L30:AO30"/>
    <mergeCell ref="AP30:AT30"/>
    <mergeCell ref="AU30:AY30"/>
    <mergeCell ref="AZ30:BF30"/>
    <mergeCell ref="B33:E33"/>
    <mergeCell ref="F33:K33"/>
    <mergeCell ref="L33:AO33"/>
    <mergeCell ref="AP33:AT33"/>
    <mergeCell ref="AU33:AY33"/>
    <mergeCell ref="AZ33:BF33"/>
    <mergeCell ref="B32:E32"/>
    <mergeCell ref="F32:K32"/>
    <mergeCell ref="L32:AO32"/>
    <mergeCell ref="AP32:AT32"/>
    <mergeCell ref="AU32:AY32"/>
    <mergeCell ref="AZ32:BF32"/>
    <mergeCell ref="B35:E35"/>
    <mergeCell ref="F35:K35"/>
    <mergeCell ref="L35:AO35"/>
    <mergeCell ref="AP35:AT35"/>
    <mergeCell ref="AU35:AY35"/>
    <mergeCell ref="AZ35:BF35"/>
    <mergeCell ref="B34:E34"/>
    <mergeCell ref="F34:K34"/>
    <mergeCell ref="L34:AO34"/>
    <mergeCell ref="AP34:AT34"/>
    <mergeCell ref="AU34:AY34"/>
    <mergeCell ref="AZ34:BF34"/>
    <mergeCell ref="B51:BF51"/>
    <mergeCell ref="S1:BC5"/>
    <mergeCell ref="AP43:AY43"/>
    <mergeCell ref="AZ43:BF43"/>
    <mergeCell ref="A46:BG46"/>
    <mergeCell ref="A47:BG47"/>
    <mergeCell ref="A48:BG48"/>
    <mergeCell ref="A49:BG49"/>
    <mergeCell ref="BL38:BR38"/>
    <mergeCell ref="AZ39:BF39"/>
    <mergeCell ref="B40:AO43"/>
    <mergeCell ref="AP40:AY40"/>
    <mergeCell ref="AZ40:BF40"/>
    <mergeCell ref="AP41:AY41"/>
    <mergeCell ref="AZ41:BF41"/>
    <mergeCell ref="AP42:AY42"/>
    <mergeCell ref="AZ42:BF42"/>
    <mergeCell ref="BL42:BR42"/>
    <mergeCell ref="B38:E38"/>
    <mergeCell ref="F38:K38"/>
    <mergeCell ref="L38:AO38"/>
    <mergeCell ref="AP38:AT38"/>
    <mergeCell ref="AU38:AY38"/>
    <mergeCell ref="AZ38:BF38"/>
  </mergeCells>
  <conditionalFormatting sqref="AP8:BF14">
    <cfRule type="cellIs" dxfId="4" priority="4" operator="equal">
      <formula>0</formula>
    </cfRule>
  </conditionalFormatting>
  <conditionalFormatting sqref="AZ27:BF43">
    <cfRule type="cellIs" dxfId="3" priority="5" operator="equal">
      <formula>0</formula>
    </cfRule>
  </conditionalFormatting>
  <conditionalFormatting sqref="AZ51:BF52">
    <cfRule type="cellIs" dxfId="2" priority="6" operator="equal">
      <formula>0</formula>
    </cfRule>
  </conditionalFormatting>
  <conditionalFormatting sqref="BL38:BR38">
    <cfRule type="cellIs" dxfId="1" priority="3" operator="equal">
      <formula>0</formula>
    </cfRule>
  </conditionalFormatting>
  <conditionalFormatting sqref="BL42:BR42">
    <cfRule type="cellIs" dxfId="0" priority="2" operator="equal">
      <formula>0</formula>
    </cfRule>
  </conditionalFormatting>
  <printOptions horizontalCentered="1"/>
  <pageMargins left="0" right="0" top="0.5" bottom="0.5" header="0.05" footer="0.05"/>
  <pageSetup scale="62" orientation="portrait" r:id="rId1"/>
  <headerFooter>
    <oddFooter xml:space="preserve">&amp;C&amp;10Copyright © 2023 Data Recognition Corporation. All rights reserved. TerraNova is aregistered trademark of Data Recognition Corporation.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40</xdr:col>
                    <xdr:colOff>83820</xdr:colOff>
                    <xdr:row>5</xdr:row>
                    <xdr:rowOff>45720</xdr:rowOff>
                  </from>
                  <to>
                    <xdr:col>51</xdr:col>
                    <xdr:colOff>7620</xdr:colOff>
                    <xdr:row>6</xdr:row>
                    <xdr:rowOff>99060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A66F3-85BA-4700-A418-A626F03CE8E5}">
  <sheetPr>
    <tabColor rgb="FFFF0000"/>
  </sheetPr>
  <dimension ref="A2:A4"/>
  <sheetViews>
    <sheetView workbookViewId="0">
      <selection activeCell="A2" sqref="A2"/>
    </sheetView>
  </sheetViews>
  <sheetFormatPr defaultRowHeight="14.4" x14ac:dyDescent="0.3"/>
  <sheetData>
    <row r="2" spans="1:1" x14ac:dyDescent="0.3">
      <c r="A2" s="6" t="s">
        <v>153</v>
      </c>
    </row>
    <row r="4" spans="1:1" x14ac:dyDescent="0.3">
      <c r="A4" s="33" t="s">
        <v>152</v>
      </c>
    </row>
  </sheetData>
  <hyperlinks>
    <hyperlink ref="A4" r:id="rId1" xr:uid="{523C8439-72A5-44CC-AF9A-CD1144CB63E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6EA5F-7C58-469F-81DC-066C39D5D699}">
  <dimension ref="A1:C28"/>
  <sheetViews>
    <sheetView topLeftCell="A4" workbookViewId="0">
      <selection activeCell="A24" sqref="A24"/>
    </sheetView>
  </sheetViews>
  <sheetFormatPr defaultColWidth="9.109375" defaultRowHeight="14.4" x14ac:dyDescent="0.3"/>
  <cols>
    <col min="1" max="1" width="14.109375" style="34" bestFit="1" customWidth="1"/>
    <col min="2" max="2" width="14.33203125" style="34" bestFit="1" customWidth="1"/>
    <col min="3" max="3" width="15.6640625" style="34" bestFit="1" customWidth="1"/>
    <col min="4" max="16384" width="9.109375" style="34"/>
  </cols>
  <sheetData>
    <row r="1" spans="1:3" x14ac:dyDescent="0.3">
      <c r="A1" s="34">
        <v>0</v>
      </c>
      <c r="B1" s="34">
        <v>500</v>
      </c>
      <c r="C1" s="34">
        <v>50</v>
      </c>
    </row>
    <row r="2" spans="1:3" x14ac:dyDescent="0.3">
      <c r="A2" s="34">
        <v>500.01</v>
      </c>
      <c r="B2" s="34">
        <v>750</v>
      </c>
      <c r="C2" s="34">
        <v>60</v>
      </c>
    </row>
    <row r="3" spans="1:3" x14ac:dyDescent="0.3">
      <c r="A3" s="34">
        <v>750.01</v>
      </c>
      <c r="B3" s="34">
        <v>1000</v>
      </c>
      <c r="C3" s="34">
        <v>75</v>
      </c>
    </row>
    <row r="4" spans="1:3" x14ac:dyDescent="0.3">
      <c r="A4" s="34">
        <v>1000.01</v>
      </c>
      <c r="B4" s="34">
        <v>1250</v>
      </c>
      <c r="C4" s="34">
        <v>90</v>
      </c>
    </row>
    <row r="5" spans="1:3" x14ac:dyDescent="0.3">
      <c r="A5" s="34">
        <v>1250.01</v>
      </c>
      <c r="B5" s="34">
        <v>1500</v>
      </c>
      <c r="C5" s="34">
        <v>100</v>
      </c>
    </row>
    <row r="6" spans="1:3" x14ac:dyDescent="0.3">
      <c r="A6" s="34">
        <v>1500.01</v>
      </c>
      <c r="B6" s="34">
        <v>1750</v>
      </c>
      <c r="C6" s="34">
        <v>110</v>
      </c>
    </row>
    <row r="7" spans="1:3" x14ac:dyDescent="0.3">
      <c r="A7" s="34">
        <v>1750.01</v>
      </c>
      <c r="B7" s="34">
        <v>2500</v>
      </c>
      <c r="C7" s="34">
        <v>120</v>
      </c>
    </row>
    <row r="8" spans="1:3" x14ac:dyDescent="0.3">
      <c r="A8" s="34">
        <v>2500.0100000000002</v>
      </c>
      <c r="B8" s="34">
        <v>3000</v>
      </c>
      <c r="C8" s="34">
        <v>150</v>
      </c>
    </row>
    <row r="9" spans="1:3" x14ac:dyDescent="0.3">
      <c r="A9" s="34">
        <v>3000.01</v>
      </c>
      <c r="B9" s="34">
        <v>4000</v>
      </c>
      <c r="C9" s="34">
        <v>175</v>
      </c>
    </row>
    <row r="10" spans="1:3" x14ac:dyDescent="0.3">
      <c r="A10" s="34">
        <v>4000.01</v>
      </c>
      <c r="B10" s="34">
        <v>5000</v>
      </c>
      <c r="C10" s="34">
        <v>185</v>
      </c>
    </row>
    <row r="11" spans="1:3" x14ac:dyDescent="0.3">
      <c r="A11" s="34">
        <v>5000.01</v>
      </c>
      <c r="B11" s="34">
        <v>6000</v>
      </c>
      <c r="C11" s="34">
        <v>225</v>
      </c>
    </row>
    <row r="12" spans="1:3" x14ac:dyDescent="0.3">
      <c r="A12" s="34">
        <v>6000.01</v>
      </c>
      <c r="B12" s="34">
        <v>7000</v>
      </c>
      <c r="C12" s="34">
        <v>300</v>
      </c>
    </row>
    <row r="13" spans="1:3" x14ac:dyDescent="0.3">
      <c r="A13" s="34">
        <v>7000.01</v>
      </c>
      <c r="B13" s="34">
        <v>8000</v>
      </c>
      <c r="C13" s="34">
        <v>350</v>
      </c>
    </row>
    <row r="14" spans="1:3" x14ac:dyDescent="0.3">
      <c r="A14" s="34">
        <v>8000.01</v>
      </c>
      <c r="B14" s="34">
        <v>9000</v>
      </c>
      <c r="C14" s="34">
        <v>375</v>
      </c>
    </row>
    <row r="15" spans="1:3" x14ac:dyDescent="0.3">
      <c r="A15" s="34">
        <v>9000.01</v>
      </c>
      <c r="B15" s="34">
        <v>10000</v>
      </c>
      <c r="C15" s="34">
        <v>425</v>
      </c>
    </row>
    <row r="16" spans="1:3" x14ac:dyDescent="0.3">
      <c r="A16" s="34">
        <v>10000.01</v>
      </c>
      <c r="B16" s="34">
        <v>12500</v>
      </c>
      <c r="C16" s="34">
        <v>500</v>
      </c>
    </row>
    <row r="17" spans="1:3" x14ac:dyDescent="0.3">
      <c r="A17" s="34">
        <v>12500.01</v>
      </c>
      <c r="B17" s="34">
        <v>15000</v>
      </c>
      <c r="C17" s="34">
        <v>525</v>
      </c>
    </row>
    <row r="18" spans="1:3" x14ac:dyDescent="0.3">
      <c r="A18" s="34">
        <v>15000.01</v>
      </c>
      <c r="B18" s="34">
        <v>17500</v>
      </c>
      <c r="C18" s="34">
        <v>600</v>
      </c>
    </row>
    <row r="19" spans="1:3" x14ac:dyDescent="0.3">
      <c r="A19" s="34">
        <v>17500.009999999998</v>
      </c>
      <c r="B19" s="34">
        <v>20000</v>
      </c>
      <c r="C19" s="34">
        <v>625</v>
      </c>
    </row>
    <row r="20" spans="1:3" x14ac:dyDescent="0.3">
      <c r="A20" s="34">
        <v>20000.009999999998</v>
      </c>
      <c r="B20" s="34">
        <v>22500</v>
      </c>
      <c r="C20" s="34">
        <v>700</v>
      </c>
    </row>
    <row r="21" spans="1:3" x14ac:dyDescent="0.3">
      <c r="A21" s="34">
        <v>22500.01</v>
      </c>
      <c r="B21" s="34">
        <v>25000</v>
      </c>
      <c r="C21" s="34">
        <v>725</v>
      </c>
    </row>
    <row r="22" spans="1:3" x14ac:dyDescent="0.3">
      <c r="A22" s="34">
        <v>25000.01</v>
      </c>
      <c r="B22" s="34">
        <v>50000</v>
      </c>
      <c r="C22" s="34">
        <v>800</v>
      </c>
    </row>
    <row r="23" spans="1:3" x14ac:dyDescent="0.3">
      <c r="A23" s="34">
        <v>50000.01</v>
      </c>
      <c r="B23" s="34">
        <v>60000</v>
      </c>
      <c r="C23" s="34">
        <v>825</v>
      </c>
    </row>
    <row r="24" spans="1:3" x14ac:dyDescent="0.3">
      <c r="A24" s="34">
        <v>60000.01</v>
      </c>
      <c r="B24" s="34">
        <v>70000</v>
      </c>
      <c r="C24" s="34">
        <v>900</v>
      </c>
    </row>
    <row r="25" spans="1:3" x14ac:dyDescent="0.3">
      <c r="A25" s="34">
        <v>70000.009999999995</v>
      </c>
      <c r="B25" s="34">
        <v>80000</v>
      </c>
      <c r="C25" s="34">
        <v>925</v>
      </c>
    </row>
    <row r="26" spans="1:3" x14ac:dyDescent="0.3">
      <c r="A26" s="34">
        <v>80000.009999999995</v>
      </c>
      <c r="B26" s="34">
        <v>90000</v>
      </c>
      <c r="C26" s="34">
        <v>950</v>
      </c>
    </row>
    <row r="27" spans="1:3" x14ac:dyDescent="0.3">
      <c r="A27" s="34">
        <v>90000.01</v>
      </c>
      <c r="B27" s="34">
        <v>100000</v>
      </c>
      <c r="C27" s="34">
        <v>1000</v>
      </c>
    </row>
    <row r="28" spans="1:3" x14ac:dyDescent="0.3">
      <c r="A28" s="34">
        <v>100000.01</v>
      </c>
      <c r="B28" s="34">
        <v>1000000</v>
      </c>
      <c r="C28" s="34" t="s">
        <v>156</v>
      </c>
    </row>
  </sheetData>
  <sheetProtection algorithmName="SHA-512" hashValue="74BrkKUfWau1bbIY8hJZqvfH8umMS9hDoJxJMtfAujaspFe50gj9GhH06eurwSxdh/El2FFf/iz7c6Wb1lgvWw==" saltValue="EZf4RIz67NVNKMeSXxxFgA=="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TN CB  MATERIAL</vt:lpstr>
      <vt:lpstr>TN CB PRECODING</vt:lpstr>
      <vt:lpstr>TN CB SCORING</vt:lpstr>
      <vt:lpstr>POC</vt:lpstr>
      <vt:lpstr>Shipping</vt:lpstr>
      <vt:lpstr>'TN CB PRECODING'!Print_Area</vt:lpstr>
      <vt:lpstr>'TN CB SCORING'!Print_Area</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Allen, Jollene</cp:lastModifiedBy>
  <cp:lastPrinted>2024-01-30T17:02:13Z</cp:lastPrinted>
  <dcterms:created xsi:type="dcterms:W3CDTF">2015-10-15T18:27:25Z</dcterms:created>
  <dcterms:modified xsi:type="dcterms:W3CDTF">2024-10-04T23:14:08Z</dcterms:modified>
</cp:coreProperties>
</file>